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328" activeTab="0"/>
  </bookViews>
  <sheets>
    <sheet name="2022" sheetId="1" r:id="rId1"/>
    <sheet name="33353" sheetId="2" r:id="rId2"/>
  </sheets>
  <definedNames>
    <definedName name="Excel_BuiltIn_Print_Area_1">'2022'!$A$1:$F$135</definedName>
    <definedName name="Excel_BuiltIn_Print_Area_1_1">'2022'!$A$1:$E$162</definedName>
    <definedName name="Excel_BuiltIn_Print_Area_1_1_1">'2022'!$A$1:$E$112</definedName>
    <definedName name="_xlnm.Print_Area" localSheetId="0">'2022'!$A$1:$F$106</definedName>
    <definedName name="Z_8D2DF702_4E95_4B17_A1C7_73B88F009F3E_.wvu.PrintArea" localSheetId="0" hidden="1">'2022'!$A$1:$F$106</definedName>
  </definedNames>
  <calcPr fullCalcOnLoad="1"/>
</workbook>
</file>

<file path=xl/sharedStrings.xml><?xml version="1.0" encoding="utf-8"?>
<sst xmlns="http://schemas.openxmlformats.org/spreadsheetml/2006/main" count="159" uniqueCount="119">
  <si>
    <t>Rozpočet</t>
  </si>
  <si>
    <t>SU.AU</t>
  </si>
  <si>
    <t>Text</t>
  </si>
  <si>
    <t>HČ</t>
  </si>
  <si>
    <t>DČ</t>
  </si>
  <si>
    <t>Celkem</t>
  </si>
  <si>
    <t>Příspěvek na činnost</t>
  </si>
  <si>
    <t>Ostatní dotace</t>
  </si>
  <si>
    <t>*</t>
  </si>
  <si>
    <t>Poplatky za kroužky</t>
  </si>
  <si>
    <t>Poplatky za družinu</t>
  </si>
  <si>
    <t>Tržby za prodané zboží</t>
  </si>
  <si>
    <t>Příjmy celkem</t>
  </si>
  <si>
    <t>Potraviny</t>
  </si>
  <si>
    <t>Učební pomůcky</t>
  </si>
  <si>
    <t>Kancelářské potřeby</t>
  </si>
  <si>
    <t>Knihy, noviny, časopisy</t>
  </si>
  <si>
    <t>Úklidové prostředky</t>
  </si>
  <si>
    <t>Potřeby do kuchyně</t>
  </si>
  <si>
    <t>Benzin, PHM</t>
  </si>
  <si>
    <t>Materiál na opravy</t>
  </si>
  <si>
    <t>Všeobecný materiál</t>
  </si>
  <si>
    <t>DHM &lt; 3000</t>
  </si>
  <si>
    <t>Materiál celkem</t>
  </si>
  <si>
    <t>Vodné, stočné</t>
  </si>
  <si>
    <t>Pára - topení</t>
  </si>
  <si>
    <t>Plyn</t>
  </si>
  <si>
    <t>Elektřina</t>
  </si>
  <si>
    <t>Pevná paliva</t>
  </si>
  <si>
    <t>Energie celkem</t>
  </si>
  <si>
    <t>Opravy a udržování</t>
  </si>
  <si>
    <t>Prodané zboží</t>
  </si>
  <si>
    <t>Náklady na reprezentaci</t>
  </si>
  <si>
    <t>518xx</t>
  </si>
  <si>
    <t>Poštovné</t>
  </si>
  <si>
    <t>Poplatky za internet</t>
  </si>
  <si>
    <t>Leasing</t>
  </si>
  <si>
    <t>Nájemné</t>
  </si>
  <si>
    <t>Přepravné</t>
  </si>
  <si>
    <t>Náklady na závodní stravování</t>
  </si>
  <si>
    <t>Odpady, úklidové služby</t>
  </si>
  <si>
    <t>Poradenské a ek. služby</t>
  </si>
  <si>
    <t>Lyžařský výcvik, plavecký výcvik</t>
  </si>
  <si>
    <t xml:space="preserve">Ostatní služby </t>
  </si>
  <si>
    <t>Služby zpracování dat</t>
  </si>
  <si>
    <t>Nákup programového vybavení</t>
  </si>
  <si>
    <t>Náklady na údržbu počítačové sítě</t>
  </si>
  <si>
    <t>Služby celkem</t>
  </si>
  <si>
    <t>Mzdové náklady</t>
  </si>
  <si>
    <t>OPPP/USC</t>
  </si>
  <si>
    <t>Příděl do FKSP</t>
  </si>
  <si>
    <t>Ostatní náklady</t>
  </si>
  <si>
    <t>Ostatní náklady celkem</t>
  </si>
  <si>
    <t>Odpisy HIM,NIM</t>
  </si>
  <si>
    <t>Náklady celkem</t>
  </si>
  <si>
    <t>Finanční plán</t>
  </si>
  <si>
    <t>Učebnice</t>
  </si>
  <si>
    <t>Cestovní náhrady</t>
  </si>
  <si>
    <t>Hlavní a doplňková činnost - provozní rozpočet</t>
  </si>
  <si>
    <t>Ost. soc. nákl. /náhr. za nemoc</t>
  </si>
  <si>
    <t>Neuplatněná DPH</t>
  </si>
  <si>
    <t>Kursové ztráty</t>
  </si>
  <si>
    <t>Výnosy z pronájmu /TV - smlouvy</t>
  </si>
  <si>
    <t>Stravné /žáci</t>
  </si>
  <si>
    <t>Stravné /zaměstnanci</t>
  </si>
  <si>
    <t>Výnosy z pronájmu /nebyt. pr. - sml</t>
  </si>
  <si>
    <t>Výnosy z pronájmu /nebyt. pr. - příl</t>
  </si>
  <si>
    <t>Výnosy z pronájmu /ostatní</t>
  </si>
  <si>
    <t>Výnosy z prodeje materiálu</t>
  </si>
  <si>
    <t>Výnosy z prodeje DHM</t>
  </si>
  <si>
    <t>Úroky</t>
  </si>
  <si>
    <t>Čerpání fondů /RF</t>
  </si>
  <si>
    <t>Čerpání fondů /FRM</t>
  </si>
  <si>
    <t>Zdravotní pojištění</t>
  </si>
  <si>
    <t>Ostatní služby /PV</t>
  </si>
  <si>
    <t>Zákonné sociální náklady celkem</t>
  </si>
  <si>
    <t>Mzdové náklady celkem</t>
  </si>
  <si>
    <t>Zákonné sociální pojištění celkem</t>
  </si>
  <si>
    <t>Zaokrouhlovací rozdíly</t>
  </si>
  <si>
    <t>Jiné sociální náklady celkem</t>
  </si>
  <si>
    <t>Náhrady cestovného</t>
  </si>
  <si>
    <t>Školení zaměstnanců</t>
  </si>
  <si>
    <t>Ostatní</t>
  </si>
  <si>
    <t>Zákonné pojištění</t>
  </si>
  <si>
    <t>Finanční náklady celkem</t>
  </si>
  <si>
    <t>Výnosy z prodeje služeb</t>
  </si>
  <si>
    <t>Výnosy z pronájmu</t>
  </si>
  <si>
    <t>Čerpání fondů</t>
  </si>
  <si>
    <t>Poplatky za mateřskou školu</t>
  </si>
  <si>
    <t>Sociální pojištění</t>
  </si>
  <si>
    <t>Výnosy z pronájmu /TV - příležitostný pronájem</t>
  </si>
  <si>
    <t>Základní škola a Mateřská škola Chotěvice, okres Trutnov</t>
  </si>
  <si>
    <t>Pomůcky pro družinu</t>
  </si>
  <si>
    <t>Pomůcky pro MŠ</t>
  </si>
  <si>
    <t>Jiné pokuty a penále</t>
  </si>
  <si>
    <t>Stravné - cizí strávníci</t>
  </si>
  <si>
    <t>Školení zaměstnanců/DVPP</t>
  </si>
  <si>
    <t xml:space="preserve">Ost. soc. nákl. </t>
  </si>
  <si>
    <t>DDHM náklady z drobného dlouhodob.majetku</t>
  </si>
  <si>
    <t>Havarijní pojištění,podnikatelská rizika</t>
  </si>
  <si>
    <t>Náhrady za nemoc</t>
  </si>
  <si>
    <t>Náklady z drobného dlouhodobého majetku</t>
  </si>
  <si>
    <t>Daň z úroků</t>
  </si>
  <si>
    <t>Ostatní dotace /obec Čermná</t>
  </si>
  <si>
    <t>Výkony spojů / telefon</t>
  </si>
  <si>
    <t>Přepravné / org.4 / Čermná</t>
  </si>
  <si>
    <t>Ostatní služby / org.4 / Čermná</t>
  </si>
  <si>
    <t>Lyžařský výcvik, plavecký výcvik/org.4/Čermná</t>
  </si>
  <si>
    <t>Poplatky za vedení BÚ</t>
  </si>
  <si>
    <t>Výtv.pomůcky / žáci</t>
  </si>
  <si>
    <t>Lékařské prohlídky</t>
  </si>
  <si>
    <t>Ostatní náklady/spoluúčast</t>
  </si>
  <si>
    <t>521_1-6/19</t>
  </si>
  <si>
    <t>521_7-12/19</t>
  </si>
  <si>
    <t>SP</t>
  </si>
  <si>
    <t>Přímé náklady na vzdělávání (UZ 33353) - úprava rozpočtu k  07.10.2020</t>
  </si>
  <si>
    <t>Ostatní výnosy/ respirátory</t>
  </si>
  <si>
    <t>OPPP/USC / respirátory</t>
  </si>
  <si>
    <t>Návrh rozpočtu pro rok 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</si>
</sst>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[$-405]dddd\ d\.\ mmmm\ yyyy"/>
  </numFmts>
  <fonts count="7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Verdana"/>
      <family val="2"/>
    </font>
    <font>
      <b/>
      <sz val="22"/>
      <color indexed="8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sz val="12"/>
      <color indexed="22"/>
      <name val="Arial"/>
      <family val="2"/>
    </font>
    <font>
      <sz val="12"/>
      <color indexed="55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8"/>
      <name val="Arial"/>
      <family val="2"/>
    </font>
    <font>
      <sz val="12"/>
      <color indexed="13"/>
      <name val="Arial"/>
      <family val="2"/>
    </font>
    <font>
      <sz val="10"/>
      <color indexed="13"/>
      <name val="Arial"/>
      <family val="2"/>
    </font>
    <font>
      <sz val="12"/>
      <color indexed="18"/>
      <name val="Arial"/>
      <family val="2"/>
    </font>
    <font>
      <b/>
      <sz val="12"/>
      <color indexed="9"/>
      <name val="Arial"/>
      <family val="2"/>
    </font>
    <font>
      <b/>
      <sz val="12"/>
      <color indexed="43"/>
      <name val="Arial"/>
      <family val="2"/>
    </font>
    <font>
      <b/>
      <sz val="11"/>
      <color indexed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2"/>
      <color indexed="13"/>
      <name val="Arial"/>
      <family val="2"/>
    </font>
    <font>
      <sz val="10"/>
      <color indexed="9"/>
      <name val="Arial"/>
      <family val="2"/>
    </font>
    <font>
      <sz val="9"/>
      <color indexed="13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b/>
      <sz val="11"/>
      <color indexed="56"/>
      <name val="Arial"/>
      <family val="2"/>
    </font>
    <font>
      <b/>
      <sz val="12"/>
      <color indexed="57"/>
      <name val="Arial"/>
      <family val="2"/>
    </font>
    <font>
      <b/>
      <sz val="10"/>
      <name val="Arial"/>
      <family val="2"/>
    </font>
    <font>
      <i/>
      <sz val="10"/>
      <color indexed="13"/>
      <name val="Arial"/>
      <family val="2"/>
    </font>
    <font>
      <i/>
      <sz val="10"/>
      <name val="Arial"/>
      <family val="2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sz val="22"/>
      <name val="Verdana"/>
      <family val="2"/>
    </font>
    <font>
      <sz val="22"/>
      <name val="Arial"/>
      <family val="2"/>
    </font>
    <font>
      <sz val="22"/>
      <color indexed="8"/>
      <name val="Verdana"/>
      <family val="2"/>
    </font>
    <font>
      <sz val="22"/>
      <color indexed="8"/>
      <name val="Arial"/>
      <family val="2"/>
    </font>
    <font>
      <sz val="22"/>
      <color indexed="8"/>
      <name val="Arial Narrow"/>
      <family val="2"/>
    </font>
    <font>
      <b/>
      <sz val="22"/>
      <color indexed="56"/>
      <name val="Arial"/>
      <family val="2"/>
    </font>
    <font>
      <b/>
      <sz val="22"/>
      <color indexed="8"/>
      <name val="Arial"/>
      <family val="2"/>
    </font>
    <font>
      <sz val="22"/>
      <color indexed="22"/>
      <name val="Arial"/>
      <family val="2"/>
    </font>
    <font>
      <b/>
      <sz val="22"/>
      <color indexed="60"/>
      <name val="Arial"/>
      <family val="2"/>
    </font>
    <font>
      <b/>
      <sz val="22"/>
      <color indexed="13"/>
      <name val="Arial"/>
      <family val="2"/>
    </font>
    <font>
      <sz val="22"/>
      <color indexed="55"/>
      <name val="Arial"/>
      <family val="2"/>
    </font>
    <font>
      <b/>
      <sz val="22"/>
      <color indexed="16"/>
      <name val="Arial"/>
      <family val="2"/>
    </font>
    <font>
      <b/>
      <sz val="22"/>
      <color indexed="18"/>
      <name val="Arial"/>
      <family val="2"/>
    </font>
    <font>
      <sz val="22"/>
      <color indexed="13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" fillId="1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6" borderId="0" applyNumberFormat="0" applyBorder="0" applyAlignment="0" applyProtection="0"/>
    <xf numFmtId="0" fontId="4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3" borderId="8" applyNumberFormat="0" applyAlignment="0" applyProtection="0"/>
    <xf numFmtId="0" fontId="15" fillId="13" borderId="9" applyNumberFormat="0" applyAlignment="0" applyProtection="0"/>
    <xf numFmtId="0" fontId="16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376">
    <xf numFmtId="0" fontId="0" fillId="0" borderId="0" xfId="0" applyAlignment="1">
      <alignment/>
    </xf>
    <xf numFmtId="0" fontId="0" fillId="13" borderId="0" xfId="0" applyFill="1" applyAlignment="1">
      <alignment/>
    </xf>
    <xf numFmtId="0" fontId="17" fillId="13" borderId="0" xfId="0" applyFont="1" applyFill="1" applyAlignment="1">
      <alignment/>
    </xf>
    <xf numFmtId="0" fontId="18" fillId="13" borderId="0" xfId="0" applyFont="1" applyFill="1" applyAlignment="1">
      <alignment horizontal="left"/>
    </xf>
    <xf numFmtId="4" fontId="20" fillId="0" borderId="0" xfId="0" applyNumberFormat="1" applyFont="1" applyFill="1" applyBorder="1" applyAlignment="1">
      <alignment/>
    </xf>
    <xf numFmtId="0" fontId="21" fillId="13" borderId="10" xfId="0" applyFont="1" applyFill="1" applyBorder="1" applyAlignment="1">
      <alignment horizontal="left" vertical="center"/>
    </xf>
    <xf numFmtId="0" fontId="21" fillId="13" borderId="10" xfId="0" applyFont="1" applyFill="1" applyBorder="1" applyAlignment="1">
      <alignment vertical="center"/>
    </xf>
    <xf numFmtId="3" fontId="21" fillId="13" borderId="10" xfId="0" applyNumberFormat="1" applyFont="1" applyFill="1" applyBorder="1" applyAlignment="1">
      <alignment vertical="center"/>
    </xf>
    <xf numFmtId="3" fontId="21" fillId="13" borderId="11" xfId="0" applyNumberFormat="1" applyFont="1" applyFill="1" applyBorder="1" applyAlignment="1">
      <alignment vertical="center"/>
    </xf>
    <xf numFmtId="4" fontId="21" fillId="13" borderId="10" xfId="0" applyNumberFormat="1" applyFont="1" applyFill="1" applyBorder="1" applyAlignment="1">
      <alignment/>
    </xf>
    <xf numFmtId="4" fontId="21" fillId="13" borderId="11" xfId="0" applyNumberFormat="1" applyFont="1" applyFill="1" applyBorder="1" applyAlignment="1">
      <alignment/>
    </xf>
    <xf numFmtId="3" fontId="21" fillId="13" borderId="12" xfId="0" applyNumberFormat="1" applyFont="1" applyFill="1" applyBorder="1" applyAlignment="1">
      <alignment horizontal="right" vertical="center"/>
    </xf>
    <xf numFmtId="4" fontId="21" fillId="13" borderId="10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4" fontId="21" fillId="0" borderId="11" xfId="0" applyNumberFormat="1" applyFont="1" applyFill="1" applyBorder="1" applyAlignment="1">
      <alignment/>
    </xf>
    <xf numFmtId="0" fontId="21" fillId="13" borderId="11" xfId="0" applyFont="1" applyFill="1" applyBorder="1" applyAlignment="1">
      <alignment vertical="center"/>
    </xf>
    <xf numFmtId="3" fontId="21" fillId="13" borderId="0" xfId="0" applyNumberFormat="1" applyFont="1" applyFill="1" applyBorder="1" applyAlignment="1">
      <alignment vertical="center"/>
    </xf>
    <xf numFmtId="0" fontId="29" fillId="13" borderId="13" xfId="0" applyFont="1" applyFill="1" applyBorder="1" applyAlignment="1">
      <alignment vertical="center"/>
    </xf>
    <xf numFmtId="4" fontId="29" fillId="13" borderId="14" xfId="0" applyNumberFormat="1" applyFont="1" applyFill="1" applyBorder="1" applyAlignment="1">
      <alignment vertical="center"/>
    </xf>
    <xf numFmtId="3" fontId="29" fillId="13" borderId="15" xfId="0" applyNumberFormat="1" applyFont="1" applyFill="1" applyBorder="1" applyAlignment="1">
      <alignment horizontal="right" vertical="center"/>
    </xf>
    <xf numFmtId="0" fontId="27" fillId="13" borderId="0" xfId="0" applyFont="1" applyFill="1" applyAlignment="1">
      <alignment vertical="center"/>
    </xf>
    <xf numFmtId="3" fontId="27" fillId="13" borderId="0" xfId="0" applyNumberFormat="1" applyFont="1" applyFill="1" applyAlignment="1">
      <alignment vertical="center"/>
    </xf>
    <xf numFmtId="4" fontId="27" fillId="13" borderId="0" xfId="0" applyNumberFormat="1" applyFont="1" applyFill="1" applyAlignment="1">
      <alignment vertical="center"/>
    </xf>
    <xf numFmtId="4" fontId="28" fillId="13" borderId="0" xfId="0" applyNumberFormat="1" applyFont="1" applyFill="1" applyAlignment="1">
      <alignment vertical="center"/>
    </xf>
    <xf numFmtId="3" fontId="27" fillId="13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/>
    </xf>
    <xf numFmtId="4" fontId="21" fillId="13" borderId="0" xfId="0" applyNumberFormat="1" applyFont="1" applyFill="1" applyBorder="1" applyAlignment="1">
      <alignment vertical="center"/>
    </xf>
    <xf numFmtId="0" fontId="0" fillId="13" borderId="0" xfId="0" applyFill="1" applyBorder="1" applyAlignment="1">
      <alignment/>
    </xf>
    <xf numFmtId="0" fontId="0" fillId="0" borderId="0" xfId="0" applyBorder="1" applyAlignment="1">
      <alignment/>
    </xf>
    <xf numFmtId="4" fontId="24" fillId="13" borderId="0" xfId="0" applyNumberFormat="1" applyFont="1" applyFill="1" applyBorder="1" applyAlignment="1">
      <alignment vertical="center"/>
    </xf>
    <xf numFmtId="4" fontId="32" fillId="13" borderId="0" xfId="0" applyNumberFormat="1" applyFont="1" applyFill="1" applyBorder="1" applyAlignment="1">
      <alignment vertical="center"/>
    </xf>
    <xf numFmtId="4" fontId="29" fillId="13" borderId="0" xfId="0" applyNumberFormat="1" applyFont="1" applyFill="1" applyBorder="1" applyAlignment="1">
      <alignment vertical="center"/>
    </xf>
    <xf numFmtId="4" fontId="33" fillId="0" borderId="0" xfId="0" applyNumberFormat="1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 vertical="center"/>
    </xf>
    <xf numFmtId="4" fontId="20" fillId="13" borderId="16" xfId="0" applyNumberFormat="1" applyFont="1" applyFill="1" applyBorder="1" applyAlignment="1">
      <alignment vertical="center"/>
    </xf>
    <xf numFmtId="4" fontId="23" fillId="0" borderId="16" xfId="0" applyNumberFormat="1" applyFont="1" applyFill="1" applyBorder="1" applyAlignment="1">
      <alignment vertical="center"/>
    </xf>
    <xf numFmtId="4" fontId="29" fillId="13" borderId="17" xfId="0" applyNumberFormat="1" applyFont="1" applyFill="1" applyBorder="1" applyAlignment="1">
      <alignment vertical="center"/>
    </xf>
    <xf numFmtId="3" fontId="21" fillId="18" borderId="0" xfId="0" applyNumberFormat="1" applyFont="1" applyFill="1" applyBorder="1" applyAlignment="1">
      <alignment vertical="center"/>
    </xf>
    <xf numFmtId="0" fontId="21" fillId="18" borderId="0" xfId="0" applyFont="1" applyFill="1" applyBorder="1" applyAlignment="1">
      <alignment vertical="center"/>
    </xf>
    <xf numFmtId="0" fontId="43" fillId="0" borderId="0" xfId="0" applyFont="1" applyAlignment="1">
      <alignment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4" fontId="41" fillId="0" borderId="0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vertical="center"/>
    </xf>
    <xf numFmtId="4" fontId="42" fillId="0" borderId="0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>
      <alignment vertical="center"/>
    </xf>
    <xf numFmtId="0" fontId="21" fillId="13" borderId="11" xfId="0" applyFont="1" applyFill="1" applyBorder="1" applyAlignment="1">
      <alignment horizontal="left" vertical="center"/>
    </xf>
    <xf numFmtId="3" fontId="21" fillId="13" borderId="12" xfId="0" applyNumberFormat="1" applyFont="1" applyFill="1" applyBorder="1" applyAlignment="1">
      <alignment vertical="center"/>
    </xf>
    <xf numFmtId="0" fontId="21" fillId="13" borderId="0" xfId="0" applyFont="1" applyFill="1" applyBorder="1" applyAlignment="1">
      <alignment vertical="center"/>
    </xf>
    <xf numFmtId="0" fontId="21" fillId="13" borderId="18" xfId="0" applyFont="1" applyFill="1" applyBorder="1" applyAlignment="1">
      <alignment vertical="center"/>
    </xf>
    <xf numFmtId="0" fontId="29" fillId="13" borderId="19" xfId="0" applyFont="1" applyFill="1" applyBorder="1" applyAlignment="1">
      <alignment vertical="center"/>
    </xf>
    <xf numFmtId="3" fontId="21" fillId="13" borderId="18" xfId="0" applyNumberFormat="1" applyFont="1" applyFill="1" applyBorder="1" applyAlignment="1">
      <alignment vertical="center"/>
    </xf>
    <xf numFmtId="0" fontId="21" fillId="13" borderId="0" xfId="0" applyFont="1" applyFill="1" applyBorder="1" applyAlignment="1">
      <alignment horizontal="left" vertical="center"/>
    </xf>
    <xf numFmtId="0" fontId="29" fillId="18" borderId="0" xfId="0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3" fontId="29" fillId="18" borderId="0" xfId="0" applyNumberFormat="1" applyFont="1" applyFill="1" applyBorder="1" applyAlignment="1">
      <alignment vertical="center"/>
    </xf>
    <xf numFmtId="4" fontId="21" fillId="13" borderId="12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horizontal="right" vertical="center"/>
    </xf>
    <xf numFmtId="4" fontId="21" fillId="0" borderId="10" xfId="0" applyNumberFormat="1" applyFont="1" applyFill="1" applyBorder="1" applyAlignment="1">
      <alignment vertical="center"/>
    </xf>
    <xf numFmtId="4" fontId="20" fillId="0" borderId="16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0" fontId="21" fillId="19" borderId="13" xfId="0" applyFont="1" applyFill="1" applyBorder="1" applyAlignment="1">
      <alignment vertical="center"/>
    </xf>
    <xf numFmtId="3" fontId="21" fillId="19" borderId="14" xfId="0" applyNumberFormat="1" applyFont="1" applyFill="1" applyBorder="1" applyAlignment="1">
      <alignment vertical="center"/>
    </xf>
    <xf numFmtId="4" fontId="21" fillId="19" borderId="14" xfId="0" applyNumberFormat="1" applyFont="1" applyFill="1" applyBorder="1" applyAlignment="1">
      <alignment vertical="center"/>
    </xf>
    <xf numFmtId="4" fontId="21" fillId="19" borderId="13" xfId="0" applyNumberFormat="1" applyFont="1" applyFill="1" applyBorder="1" applyAlignment="1">
      <alignment vertical="center"/>
    </xf>
    <xf numFmtId="4" fontId="20" fillId="19" borderId="20" xfId="0" applyNumberFormat="1" applyFont="1" applyFill="1" applyBorder="1" applyAlignment="1">
      <alignment vertical="center"/>
    </xf>
    <xf numFmtId="3" fontId="21" fillId="19" borderId="15" xfId="0" applyNumberFormat="1" applyFont="1" applyFill="1" applyBorder="1" applyAlignment="1">
      <alignment horizontal="right" vertical="center"/>
    </xf>
    <xf numFmtId="0" fontId="21" fillId="19" borderId="21" xfId="0" applyFont="1" applyFill="1" applyBorder="1" applyAlignment="1">
      <alignment vertical="center"/>
    </xf>
    <xf numFmtId="3" fontId="21" fillId="19" borderId="21" xfId="0" applyNumberFormat="1" applyFont="1" applyFill="1" applyBorder="1" applyAlignment="1">
      <alignment vertical="center"/>
    </xf>
    <xf numFmtId="4" fontId="21" fillId="19" borderId="21" xfId="0" applyNumberFormat="1" applyFont="1" applyFill="1" applyBorder="1" applyAlignment="1">
      <alignment/>
    </xf>
    <xf numFmtId="4" fontId="21" fillId="19" borderId="22" xfId="0" applyNumberFormat="1" applyFont="1" applyFill="1" applyBorder="1" applyAlignment="1">
      <alignment/>
    </xf>
    <xf numFmtId="4" fontId="20" fillId="19" borderId="23" xfId="0" applyNumberFormat="1" applyFont="1" applyFill="1" applyBorder="1" applyAlignment="1">
      <alignment vertical="center"/>
    </xf>
    <xf numFmtId="3" fontId="21" fillId="19" borderId="24" xfId="0" applyNumberFormat="1" applyFont="1" applyFill="1" applyBorder="1" applyAlignment="1">
      <alignment horizontal="right" vertical="center"/>
    </xf>
    <xf numFmtId="4" fontId="21" fillId="19" borderId="21" xfId="0" applyNumberFormat="1" applyFont="1" applyFill="1" applyBorder="1" applyAlignment="1">
      <alignment vertical="center"/>
    </xf>
    <xf numFmtId="4" fontId="20" fillId="19" borderId="25" xfId="0" applyNumberFormat="1" applyFont="1" applyFill="1" applyBorder="1" applyAlignment="1">
      <alignment vertical="center"/>
    </xf>
    <xf numFmtId="0" fontId="21" fillId="19" borderId="26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27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21" fillId="0" borderId="28" xfId="0" applyNumberFormat="1" applyFont="1" applyFill="1" applyBorder="1" applyAlignment="1">
      <alignment vertical="center"/>
    </xf>
    <xf numFmtId="4" fontId="21" fillId="13" borderId="12" xfId="0" applyNumberFormat="1" applyFont="1" applyFill="1" applyBorder="1" applyAlignment="1">
      <alignment/>
    </xf>
    <xf numFmtId="0" fontId="21" fillId="19" borderId="29" xfId="0" applyFont="1" applyFill="1" applyBorder="1" applyAlignment="1">
      <alignment vertical="center"/>
    </xf>
    <xf numFmtId="3" fontId="21" fillId="19" borderId="30" xfId="0" applyNumberFormat="1" applyFont="1" applyFill="1" applyBorder="1" applyAlignment="1">
      <alignment vertical="center"/>
    </xf>
    <xf numFmtId="3" fontId="21" fillId="19" borderId="31" xfId="0" applyNumberFormat="1" applyFont="1" applyFill="1" applyBorder="1" applyAlignment="1">
      <alignment horizontal="right" vertical="center"/>
    </xf>
    <xf numFmtId="4" fontId="21" fillId="19" borderId="30" xfId="0" applyNumberFormat="1" applyFont="1" applyFill="1" applyBorder="1" applyAlignment="1">
      <alignment vertical="center"/>
    </xf>
    <xf numFmtId="0" fontId="21" fillId="19" borderId="32" xfId="0" applyFont="1" applyFill="1" applyBorder="1" applyAlignment="1">
      <alignment vertical="center"/>
    </xf>
    <xf numFmtId="3" fontId="21" fillId="19" borderId="33" xfId="0" applyNumberFormat="1" applyFont="1" applyFill="1" applyBorder="1" applyAlignment="1">
      <alignment vertical="center"/>
    </xf>
    <xf numFmtId="4" fontId="21" fillId="19" borderId="32" xfId="0" applyNumberFormat="1" applyFont="1" applyFill="1" applyBorder="1" applyAlignment="1">
      <alignment/>
    </xf>
    <xf numFmtId="4" fontId="20" fillId="19" borderId="34" xfId="0" applyNumberFormat="1" applyFont="1" applyFill="1" applyBorder="1" applyAlignment="1">
      <alignment vertical="center"/>
    </xf>
    <xf numFmtId="3" fontId="21" fillId="19" borderId="35" xfId="0" applyNumberFormat="1" applyFont="1" applyFill="1" applyBorder="1" applyAlignment="1">
      <alignment horizontal="right" vertical="center"/>
    </xf>
    <xf numFmtId="4" fontId="21" fillId="19" borderId="33" xfId="0" applyNumberFormat="1" applyFont="1" applyFill="1" applyBorder="1" applyAlignment="1">
      <alignment vertical="center"/>
    </xf>
    <xf numFmtId="0" fontId="21" fillId="19" borderId="11" xfId="0" applyFont="1" applyFill="1" applyBorder="1" applyAlignment="1">
      <alignment vertical="center"/>
    </xf>
    <xf numFmtId="4" fontId="21" fillId="19" borderId="32" xfId="0" applyNumberFormat="1" applyFont="1" applyFill="1" applyBorder="1" applyAlignment="1">
      <alignment vertical="center"/>
    </xf>
    <xf numFmtId="4" fontId="21" fillId="19" borderId="29" xfId="0" applyNumberFormat="1" applyFont="1" applyFill="1" applyBorder="1" applyAlignment="1">
      <alignment vertical="center"/>
    </xf>
    <xf numFmtId="4" fontId="21" fillId="19" borderId="22" xfId="0" applyNumberFormat="1" applyFont="1" applyFill="1" applyBorder="1" applyAlignment="1">
      <alignment vertical="center"/>
    </xf>
    <xf numFmtId="3" fontId="21" fillId="19" borderId="10" xfId="0" applyNumberFormat="1" applyFont="1" applyFill="1" applyBorder="1" applyAlignment="1">
      <alignment vertical="center"/>
    </xf>
    <xf numFmtId="4" fontId="21" fillId="19" borderId="10" xfId="0" applyNumberFormat="1" applyFont="1" applyFill="1" applyBorder="1" applyAlignment="1">
      <alignment/>
    </xf>
    <xf numFmtId="4" fontId="21" fillId="19" borderId="12" xfId="0" applyNumberFormat="1" applyFont="1" applyFill="1" applyBorder="1" applyAlignment="1">
      <alignment vertical="center"/>
    </xf>
    <xf numFmtId="0" fontId="38" fillId="20" borderId="21" xfId="0" applyFont="1" applyFill="1" applyBorder="1" applyAlignment="1">
      <alignment vertical="center"/>
    </xf>
    <xf numFmtId="3" fontId="38" fillId="20" borderId="21" xfId="0" applyNumberFormat="1" applyFont="1" applyFill="1" applyBorder="1" applyAlignment="1">
      <alignment vertical="center"/>
    </xf>
    <xf numFmtId="4" fontId="38" fillId="20" borderId="21" xfId="0" applyNumberFormat="1" applyFont="1" applyFill="1" applyBorder="1" applyAlignment="1">
      <alignment vertical="center"/>
    </xf>
    <xf numFmtId="0" fontId="38" fillId="20" borderId="13" xfId="0" applyFont="1" applyFill="1" applyBorder="1" applyAlignment="1">
      <alignment vertical="center"/>
    </xf>
    <xf numFmtId="0" fontId="38" fillId="20" borderId="26" xfId="0" applyFont="1" applyFill="1" applyBorder="1" applyAlignment="1">
      <alignment vertical="center"/>
    </xf>
    <xf numFmtId="4" fontId="38" fillId="20" borderId="14" xfId="0" applyNumberFormat="1" applyFont="1" applyFill="1" applyBorder="1" applyAlignment="1">
      <alignment vertical="center"/>
    </xf>
    <xf numFmtId="4" fontId="38" fillId="20" borderId="25" xfId="0" applyNumberFormat="1" applyFont="1" applyFill="1" applyBorder="1" applyAlignment="1">
      <alignment vertical="center"/>
    </xf>
    <xf numFmtId="3" fontId="38" fillId="20" borderId="15" xfId="0" applyNumberFormat="1" applyFont="1" applyFill="1" applyBorder="1" applyAlignment="1">
      <alignment horizontal="right" vertical="center"/>
    </xf>
    <xf numFmtId="3" fontId="29" fillId="13" borderId="21" xfId="0" applyNumberFormat="1" applyFont="1" applyFill="1" applyBorder="1" applyAlignment="1">
      <alignment vertical="center"/>
    </xf>
    <xf numFmtId="4" fontId="29" fillId="13" borderId="21" xfId="0" applyNumberFormat="1" applyFont="1" applyFill="1" applyBorder="1" applyAlignment="1">
      <alignment vertical="center"/>
    </xf>
    <xf numFmtId="4" fontId="38" fillId="20" borderId="22" xfId="0" applyNumberFormat="1" applyFont="1" applyFill="1" applyBorder="1" applyAlignment="1">
      <alignment/>
    </xf>
    <xf numFmtId="4" fontId="38" fillId="20" borderId="22" xfId="0" applyNumberFormat="1" applyFont="1" applyFill="1" applyBorder="1" applyAlignment="1">
      <alignment vertical="center"/>
    </xf>
    <xf numFmtId="4" fontId="29" fillId="13" borderId="22" xfId="0" applyNumberFormat="1" applyFont="1" applyFill="1" applyBorder="1" applyAlignment="1">
      <alignment vertical="center"/>
    </xf>
    <xf numFmtId="3" fontId="38" fillId="20" borderId="24" xfId="0" applyNumberFormat="1" applyFont="1" applyFill="1" applyBorder="1" applyAlignment="1">
      <alignment horizontal="right" vertical="center"/>
    </xf>
    <xf numFmtId="4" fontId="38" fillId="20" borderId="23" xfId="0" applyNumberFormat="1" applyFont="1" applyFill="1" applyBorder="1" applyAlignment="1">
      <alignment vertical="center"/>
    </xf>
    <xf numFmtId="4" fontId="30" fillId="18" borderId="0" xfId="0" applyNumberFormat="1" applyFont="1" applyFill="1" applyAlignment="1">
      <alignment/>
    </xf>
    <xf numFmtId="3" fontId="46" fillId="21" borderId="0" xfId="0" applyNumberFormat="1" applyFont="1" applyFill="1" applyAlignment="1">
      <alignment horizontal="right" vertical="center"/>
    </xf>
    <xf numFmtId="3" fontId="47" fillId="13" borderId="0" xfId="0" applyNumberFormat="1" applyFont="1" applyFill="1" applyAlignment="1">
      <alignment/>
    </xf>
    <xf numFmtId="0" fontId="51" fillId="13" borderId="30" xfId="0" applyFont="1" applyFill="1" applyBorder="1" applyAlignment="1">
      <alignment horizontal="left" vertical="center"/>
    </xf>
    <xf numFmtId="0" fontId="50" fillId="13" borderId="30" xfId="0" applyFont="1" applyFill="1" applyBorder="1" applyAlignment="1">
      <alignment vertical="center"/>
    </xf>
    <xf numFmtId="3" fontId="50" fillId="13" borderId="30" xfId="0" applyNumberFormat="1" applyFont="1" applyFill="1" applyBorder="1" applyAlignment="1">
      <alignment vertical="center"/>
    </xf>
    <xf numFmtId="4" fontId="50" fillId="13" borderId="30" xfId="0" applyNumberFormat="1" applyFont="1" applyFill="1" applyBorder="1" applyAlignment="1">
      <alignment/>
    </xf>
    <xf numFmtId="4" fontId="50" fillId="13" borderId="29" xfId="0" applyNumberFormat="1" applyFont="1" applyFill="1" applyBorder="1" applyAlignment="1">
      <alignment/>
    </xf>
    <xf numFmtId="4" fontId="50" fillId="13" borderId="36" xfId="0" applyNumberFormat="1" applyFont="1" applyFill="1" applyBorder="1" applyAlignment="1">
      <alignment vertical="center"/>
    </xf>
    <xf numFmtId="3" fontId="51" fillId="13" borderId="31" xfId="0" applyNumberFormat="1" applyFont="1" applyFill="1" applyBorder="1" applyAlignment="1">
      <alignment horizontal="right" vertical="center"/>
    </xf>
    <xf numFmtId="4" fontId="51" fillId="13" borderId="30" xfId="0" applyNumberFormat="1" applyFont="1" applyFill="1" applyBorder="1" applyAlignment="1">
      <alignment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vertical="center"/>
    </xf>
    <xf numFmtId="3" fontId="21" fillId="0" borderId="18" xfId="0" applyNumberFormat="1" applyFont="1" applyFill="1" applyBorder="1" applyAlignment="1">
      <alignment vertical="center"/>
    </xf>
    <xf numFmtId="4" fontId="21" fillId="0" borderId="18" xfId="0" applyNumberFormat="1" applyFont="1" applyFill="1" applyBorder="1" applyAlignment="1">
      <alignment/>
    </xf>
    <xf numFmtId="4" fontId="21" fillId="0" borderId="37" xfId="0" applyNumberFormat="1" applyFont="1" applyFill="1" applyBorder="1" applyAlignment="1">
      <alignment/>
    </xf>
    <xf numFmtId="4" fontId="20" fillId="0" borderId="38" xfId="0" applyNumberFormat="1" applyFont="1" applyFill="1" applyBorder="1" applyAlignment="1">
      <alignment vertical="center"/>
    </xf>
    <xf numFmtId="3" fontId="21" fillId="0" borderId="39" xfId="0" applyNumberFormat="1" applyFont="1" applyFill="1" applyBorder="1" applyAlignment="1">
      <alignment horizontal="right" vertical="center"/>
    </xf>
    <xf numFmtId="4" fontId="21" fillId="0" borderId="18" xfId="0" applyNumberFormat="1" applyFont="1" applyFill="1" applyBorder="1" applyAlignment="1">
      <alignment vertical="center"/>
    </xf>
    <xf numFmtId="0" fontId="21" fillId="0" borderId="40" xfId="0" applyFont="1" applyFill="1" applyBorder="1" applyAlignment="1">
      <alignment horizontal="left" vertical="center"/>
    </xf>
    <xf numFmtId="0" fontId="21" fillId="0" borderId="40" xfId="0" applyFont="1" applyFill="1" applyBorder="1" applyAlignment="1">
      <alignment vertical="center"/>
    </xf>
    <xf numFmtId="3" fontId="21" fillId="0" borderId="40" xfId="0" applyNumberFormat="1" applyFont="1" applyFill="1" applyBorder="1" applyAlignment="1">
      <alignment vertical="center"/>
    </xf>
    <xf numFmtId="4" fontId="21" fillId="0" borderId="40" xfId="0" applyNumberFormat="1" applyFont="1" applyFill="1" applyBorder="1" applyAlignment="1">
      <alignment/>
    </xf>
    <xf numFmtId="4" fontId="21" fillId="0" borderId="41" xfId="0" applyNumberFormat="1" applyFont="1" applyFill="1" applyBorder="1" applyAlignment="1">
      <alignment/>
    </xf>
    <xf numFmtId="4" fontId="20" fillId="0" borderId="42" xfId="0" applyNumberFormat="1" applyFont="1" applyFill="1" applyBorder="1" applyAlignment="1">
      <alignment vertical="center"/>
    </xf>
    <xf numFmtId="3" fontId="21" fillId="0" borderId="43" xfId="0" applyNumberFormat="1" applyFont="1" applyFill="1" applyBorder="1" applyAlignment="1">
      <alignment horizontal="right" vertical="center"/>
    </xf>
    <xf numFmtId="4" fontId="21" fillId="0" borderId="40" xfId="0" applyNumberFormat="1" applyFont="1" applyFill="1" applyBorder="1" applyAlignment="1">
      <alignment vertical="center"/>
    </xf>
    <xf numFmtId="3" fontId="21" fillId="0" borderId="39" xfId="0" applyNumberFormat="1" applyFont="1" applyFill="1" applyBorder="1" applyAlignment="1">
      <alignment vertical="center"/>
    </xf>
    <xf numFmtId="3" fontId="21" fillId="0" borderId="43" xfId="0" applyNumberFormat="1" applyFont="1" applyFill="1" applyBorder="1" applyAlignment="1">
      <alignment vertical="center"/>
    </xf>
    <xf numFmtId="0" fontId="21" fillId="0" borderId="28" xfId="0" applyFont="1" applyFill="1" applyBorder="1" applyAlignment="1">
      <alignment horizontal="left" vertical="center"/>
    </xf>
    <xf numFmtId="0" fontId="21" fillId="0" borderId="28" xfId="0" applyFont="1" applyFill="1" applyBorder="1" applyAlignment="1">
      <alignment vertical="center"/>
    </xf>
    <xf numFmtId="4" fontId="21" fillId="0" borderId="28" xfId="0" applyNumberFormat="1" applyFont="1" applyFill="1" applyBorder="1" applyAlignment="1">
      <alignment/>
    </xf>
    <xf numFmtId="4" fontId="21" fillId="0" borderId="44" xfId="0" applyNumberFormat="1" applyFont="1" applyFill="1" applyBorder="1" applyAlignment="1">
      <alignment/>
    </xf>
    <xf numFmtId="3" fontId="21" fillId="0" borderId="45" xfId="0" applyNumberFormat="1" applyFont="1" applyFill="1" applyBorder="1" applyAlignment="1">
      <alignment horizontal="right" vertical="center"/>
    </xf>
    <xf numFmtId="4" fontId="21" fillId="0" borderId="28" xfId="0" applyNumberFormat="1" applyFont="1" applyFill="1" applyBorder="1" applyAlignment="1">
      <alignment vertical="center"/>
    </xf>
    <xf numFmtId="0" fontId="48" fillId="0" borderId="18" xfId="0" applyFont="1" applyFill="1" applyBorder="1" applyAlignment="1">
      <alignment horizontal="left" vertical="center"/>
    </xf>
    <xf numFmtId="0" fontId="48" fillId="0" borderId="18" xfId="0" applyFont="1" applyFill="1" applyBorder="1" applyAlignment="1">
      <alignment vertical="center"/>
    </xf>
    <xf numFmtId="3" fontId="48" fillId="0" borderId="39" xfId="0" applyNumberFormat="1" applyFont="1" applyFill="1" applyBorder="1" applyAlignment="1">
      <alignment vertical="center"/>
    </xf>
    <xf numFmtId="3" fontId="48" fillId="0" borderId="18" xfId="0" applyNumberFormat="1" applyFont="1" applyFill="1" applyBorder="1" applyAlignment="1">
      <alignment vertical="center"/>
    </xf>
    <xf numFmtId="4" fontId="48" fillId="0" borderId="18" xfId="0" applyNumberFormat="1" applyFont="1" applyFill="1" applyBorder="1" applyAlignment="1">
      <alignment/>
    </xf>
    <xf numFmtId="4" fontId="48" fillId="0" borderId="37" xfId="0" applyNumberFormat="1" applyFont="1" applyFill="1" applyBorder="1" applyAlignment="1">
      <alignment/>
    </xf>
    <xf numFmtId="4" fontId="49" fillId="0" borderId="38" xfId="0" applyNumberFormat="1" applyFont="1" applyFill="1" applyBorder="1" applyAlignment="1">
      <alignment vertical="center"/>
    </xf>
    <xf numFmtId="3" fontId="48" fillId="0" borderId="39" xfId="0" applyNumberFormat="1" applyFont="1" applyFill="1" applyBorder="1" applyAlignment="1">
      <alignment horizontal="right" vertical="center"/>
    </xf>
    <xf numFmtId="4" fontId="48" fillId="0" borderId="18" xfId="0" applyNumberFormat="1" applyFont="1" applyFill="1" applyBorder="1" applyAlignment="1">
      <alignment vertical="center"/>
    </xf>
    <xf numFmtId="3" fontId="24" fillId="18" borderId="0" xfId="0" applyNumberFormat="1" applyFont="1" applyFill="1" applyBorder="1" applyAlignment="1">
      <alignment vertical="center"/>
    </xf>
    <xf numFmtId="0" fontId="21" fillId="18" borderId="0" xfId="0" applyFont="1" applyFill="1" applyBorder="1" applyAlignment="1">
      <alignment horizontal="left" vertical="center"/>
    </xf>
    <xf numFmtId="0" fontId="21" fillId="18" borderId="0" xfId="0" applyFont="1" applyFill="1" applyBorder="1" applyAlignment="1">
      <alignment vertical="center"/>
    </xf>
    <xf numFmtId="3" fontId="21" fillId="18" borderId="0" xfId="0" applyNumberFormat="1" applyFont="1" applyFill="1" applyBorder="1" applyAlignment="1">
      <alignment vertical="center"/>
    </xf>
    <xf numFmtId="0" fontId="35" fillId="0" borderId="0" xfId="0" applyFont="1" applyBorder="1" applyAlignment="1">
      <alignment/>
    </xf>
    <xf numFmtId="0" fontId="20" fillId="18" borderId="0" xfId="0" applyFont="1" applyFill="1" applyBorder="1" applyAlignment="1">
      <alignment vertical="center"/>
    </xf>
    <xf numFmtId="3" fontId="20" fillId="18" borderId="0" xfId="0" applyNumberFormat="1" applyFont="1" applyFill="1" applyBorder="1" applyAlignment="1">
      <alignment vertical="center"/>
    </xf>
    <xf numFmtId="0" fontId="19" fillId="13" borderId="0" xfId="0" applyFont="1" applyFill="1" applyBorder="1" applyAlignment="1">
      <alignment/>
    </xf>
    <xf numFmtId="0" fontId="20" fillId="13" borderId="0" xfId="0" applyFont="1" applyFill="1" applyBorder="1" applyAlignment="1">
      <alignment vertical="center"/>
    </xf>
    <xf numFmtId="3" fontId="20" fillId="13" borderId="0" xfId="0" applyNumberFormat="1" applyFont="1" applyFill="1" applyBorder="1" applyAlignment="1">
      <alignment vertical="center"/>
    </xf>
    <xf numFmtId="4" fontId="40" fillId="0" borderId="0" xfId="0" applyNumberFormat="1" applyFont="1" applyFill="1" applyBorder="1" applyAlignment="1">
      <alignment horizontal="right" vertical="center"/>
    </xf>
    <xf numFmtId="3" fontId="45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2" fillId="0" borderId="28" xfId="0" applyFont="1" applyFill="1" applyBorder="1" applyAlignment="1">
      <alignment horizontal="left" vertical="center"/>
    </xf>
    <xf numFmtId="0" fontId="22" fillId="0" borderId="28" xfId="0" applyFont="1" applyFill="1" applyBorder="1" applyAlignment="1">
      <alignment vertical="center"/>
    </xf>
    <xf numFmtId="3" fontId="22" fillId="0" borderId="44" xfId="0" applyNumberFormat="1" applyFont="1" applyFill="1" applyBorder="1" applyAlignment="1">
      <alignment vertical="center"/>
    </xf>
    <xf numFmtId="3" fontId="22" fillId="0" borderId="28" xfId="0" applyNumberFormat="1" applyFont="1" applyFill="1" applyBorder="1" applyAlignment="1">
      <alignment vertical="center"/>
    </xf>
    <xf numFmtId="4" fontId="22" fillId="0" borderId="44" xfId="0" applyNumberFormat="1" applyFont="1" applyFill="1" applyBorder="1" applyAlignment="1">
      <alignment/>
    </xf>
    <xf numFmtId="4" fontId="22" fillId="0" borderId="28" xfId="0" applyNumberFormat="1" applyFont="1" applyFill="1" applyBorder="1" applyAlignment="1">
      <alignment vertical="center"/>
    </xf>
    <xf numFmtId="4" fontId="38" fillId="20" borderId="21" xfId="0" applyNumberFormat="1" applyFont="1" applyFill="1" applyBorder="1" applyAlignment="1">
      <alignment vertical="center"/>
    </xf>
    <xf numFmtId="4" fontId="38" fillId="20" borderId="21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vertical="center"/>
    </xf>
    <xf numFmtId="3" fontId="21" fillId="0" borderId="33" xfId="0" applyNumberFormat="1" applyFont="1" applyFill="1" applyBorder="1" applyAlignment="1">
      <alignment vertical="center"/>
    </xf>
    <xf numFmtId="3" fontId="21" fillId="0" borderId="32" xfId="0" applyNumberFormat="1" applyFont="1" applyFill="1" applyBorder="1" applyAlignment="1">
      <alignment vertical="center"/>
    </xf>
    <xf numFmtId="4" fontId="21" fillId="0" borderId="35" xfId="0" applyNumberFormat="1" applyFont="1" applyFill="1" applyBorder="1" applyAlignment="1">
      <alignment/>
    </xf>
    <xf numFmtId="3" fontId="21" fillId="0" borderId="44" xfId="0" applyNumberFormat="1" applyFont="1" applyFill="1" applyBorder="1" applyAlignment="1">
      <alignment vertical="center"/>
    </xf>
    <xf numFmtId="0" fontId="52" fillId="0" borderId="0" xfId="0" applyFont="1" applyFill="1" applyAlignment="1">
      <alignment/>
    </xf>
    <xf numFmtId="4" fontId="21" fillId="0" borderId="32" xfId="0" applyNumberFormat="1" applyFont="1" applyFill="1" applyBorder="1" applyAlignment="1">
      <alignment/>
    </xf>
    <xf numFmtId="4" fontId="20" fillId="0" borderId="34" xfId="0" applyNumberFormat="1" applyFont="1" applyFill="1" applyBorder="1" applyAlignment="1">
      <alignment vertical="center"/>
    </xf>
    <xf numFmtId="4" fontId="21" fillId="0" borderId="35" xfId="0" applyNumberFormat="1" applyFont="1" applyFill="1" applyBorder="1" applyAlignment="1">
      <alignment vertical="center"/>
    </xf>
    <xf numFmtId="0" fontId="21" fillId="19" borderId="46" xfId="0" applyFont="1" applyFill="1" applyBorder="1" applyAlignment="1">
      <alignment vertical="center"/>
    </xf>
    <xf numFmtId="3" fontId="21" fillId="19" borderId="47" xfId="0" applyNumberFormat="1" applyFont="1" applyFill="1" applyBorder="1" applyAlignment="1">
      <alignment vertical="center"/>
    </xf>
    <xf numFmtId="4" fontId="21" fillId="19" borderId="47" xfId="0" applyNumberFormat="1" applyFont="1" applyFill="1" applyBorder="1" applyAlignment="1">
      <alignment vertical="center"/>
    </xf>
    <xf numFmtId="4" fontId="21" fillId="19" borderId="46" xfId="0" applyNumberFormat="1" applyFont="1" applyFill="1" applyBorder="1" applyAlignment="1">
      <alignment vertical="center"/>
    </xf>
    <xf numFmtId="3" fontId="21" fillId="19" borderId="48" xfId="0" applyNumberFormat="1" applyFont="1" applyFill="1" applyBorder="1" applyAlignment="1">
      <alignment horizontal="right" vertical="center"/>
    </xf>
    <xf numFmtId="0" fontId="68" fillId="0" borderId="28" xfId="0" applyFont="1" applyFill="1" applyBorder="1" applyAlignment="1">
      <alignment horizontal="left" vertical="center"/>
    </xf>
    <xf numFmtId="0" fontId="68" fillId="0" borderId="28" xfId="0" applyFont="1" applyFill="1" applyBorder="1" applyAlignment="1">
      <alignment vertical="center"/>
    </xf>
    <xf numFmtId="3" fontId="68" fillId="0" borderId="28" xfId="0" applyNumberFormat="1" applyFont="1" applyFill="1" applyBorder="1" applyAlignment="1">
      <alignment vertical="center"/>
    </xf>
    <xf numFmtId="4" fontId="68" fillId="0" borderId="28" xfId="0" applyNumberFormat="1" applyFont="1" applyFill="1" applyBorder="1" applyAlignment="1">
      <alignment/>
    </xf>
    <xf numFmtId="4" fontId="68" fillId="0" borderId="44" xfId="0" applyNumberFormat="1" applyFont="1" applyFill="1" applyBorder="1" applyAlignment="1">
      <alignment/>
    </xf>
    <xf numFmtId="4" fontId="69" fillId="0" borderId="16" xfId="0" applyNumberFormat="1" applyFont="1" applyFill="1" applyBorder="1" applyAlignment="1">
      <alignment vertical="center"/>
    </xf>
    <xf numFmtId="3" fontId="68" fillId="0" borderId="45" xfId="0" applyNumberFormat="1" applyFont="1" applyFill="1" applyBorder="1" applyAlignment="1">
      <alignment horizontal="right" vertical="center"/>
    </xf>
    <xf numFmtId="4" fontId="68" fillId="0" borderId="28" xfId="0" applyNumberFormat="1" applyFont="1" applyFill="1" applyBorder="1" applyAlignment="1">
      <alignment vertical="center"/>
    </xf>
    <xf numFmtId="3" fontId="38" fillId="20" borderId="21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4" fontId="2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18" borderId="0" xfId="0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24" fillId="18" borderId="0" xfId="0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8" fillId="0" borderId="0" xfId="0" applyFont="1" applyFill="1" applyBorder="1" applyAlignment="1">
      <alignment/>
    </xf>
    <xf numFmtId="0" fontId="54" fillId="13" borderId="0" xfId="0" applyFont="1" applyFill="1" applyAlignment="1">
      <alignment/>
    </xf>
    <xf numFmtId="0" fontId="55" fillId="13" borderId="0" xfId="0" applyFont="1" applyFill="1" applyAlignment="1">
      <alignment/>
    </xf>
    <xf numFmtId="0" fontId="18" fillId="13" borderId="13" xfId="0" applyFont="1" applyFill="1" applyBorder="1" applyAlignment="1">
      <alignment vertical="center"/>
    </xf>
    <xf numFmtId="0" fontId="56" fillId="13" borderId="49" xfId="0" applyFont="1" applyFill="1" applyBorder="1" applyAlignment="1">
      <alignment/>
    </xf>
    <xf numFmtId="0" fontId="18" fillId="13" borderId="0" xfId="0" applyFont="1" applyFill="1" applyBorder="1" applyAlignment="1">
      <alignment/>
    </xf>
    <xf numFmtId="0" fontId="56" fillId="13" borderId="0" xfId="0" applyFont="1" applyFill="1" applyBorder="1" applyAlignment="1">
      <alignment/>
    </xf>
    <xf numFmtId="0" fontId="18" fillId="13" borderId="0" xfId="0" applyFont="1" applyFill="1" applyAlignment="1">
      <alignment/>
    </xf>
    <xf numFmtId="0" fontId="56" fillId="13" borderId="0" xfId="0" applyFont="1" applyFill="1" applyAlignment="1">
      <alignment/>
    </xf>
    <xf numFmtId="0" fontId="57" fillId="13" borderId="0" xfId="0" applyFont="1" applyFill="1" applyAlignment="1">
      <alignment/>
    </xf>
    <xf numFmtId="0" fontId="58" fillId="13" borderId="30" xfId="0" applyFont="1" applyFill="1" applyBorder="1" applyAlignment="1">
      <alignment/>
    </xf>
    <xf numFmtId="0" fontId="58" fillId="13" borderId="13" xfId="0" applyFont="1" applyFill="1" applyBorder="1" applyAlignment="1">
      <alignment/>
    </xf>
    <xf numFmtId="0" fontId="58" fillId="13" borderId="49" xfId="0" applyFont="1" applyFill="1" applyBorder="1" applyAlignment="1">
      <alignment/>
    </xf>
    <xf numFmtId="0" fontId="58" fillId="13" borderId="15" xfId="0" applyFont="1" applyFill="1" applyBorder="1" applyAlignment="1">
      <alignment/>
    </xf>
    <xf numFmtId="0" fontId="58" fillId="13" borderId="33" xfId="0" applyFont="1" applyFill="1" applyBorder="1" applyAlignment="1">
      <alignment horizontal="left"/>
    </xf>
    <xf numFmtId="0" fontId="58" fillId="13" borderId="33" xfId="0" applyFont="1" applyFill="1" applyBorder="1" applyAlignment="1">
      <alignment/>
    </xf>
    <xf numFmtId="0" fontId="58" fillId="13" borderId="14" xfId="0" applyFont="1" applyFill="1" applyBorder="1" applyAlignment="1">
      <alignment horizontal="right"/>
    </xf>
    <xf numFmtId="0" fontId="58" fillId="13" borderId="49" xfId="0" applyFont="1" applyFill="1" applyBorder="1" applyAlignment="1">
      <alignment horizontal="right"/>
    </xf>
    <xf numFmtId="0" fontId="58" fillId="13" borderId="0" xfId="0" applyFont="1" applyFill="1" applyBorder="1" applyAlignment="1">
      <alignment horizontal="left"/>
    </xf>
    <xf numFmtId="0" fontId="58" fillId="13" borderId="0" xfId="0" applyFont="1" applyFill="1" applyBorder="1" applyAlignment="1">
      <alignment/>
    </xf>
    <xf numFmtId="0" fontId="58" fillId="13" borderId="0" xfId="0" applyFont="1" applyFill="1" applyBorder="1" applyAlignment="1">
      <alignment horizontal="right"/>
    </xf>
    <xf numFmtId="0" fontId="59" fillId="0" borderId="0" xfId="0" applyFont="1" applyAlignment="1">
      <alignment/>
    </xf>
    <xf numFmtId="0" fontId="58" fillId="13" borderId="0" xfId="0" applyFont="1" applyFill="1" applyAlignment="1">
      <alignment/>
    </xf>
    <xf numFmtId="0" fontId="55" fillId="13" borderId="18" xfId="0" applyFont="1" applyFill="1" applyBorder="1" applyAlignment="1">
      <alignment horizontal="left" vertical="center"/>
    </xf>
    <xf numFmtId="0" fontId="55" fillId="13" borderId="18" xfId="0" applyFont="1" applyFill="1" applyBorder="1" applyAlignment="1">
      <alignment vertical="center"/>
    </xf>
    <xf numFmtId="3" fontId="55" fillId="13" borderId="18" xfId="0" applyNumberFormat="1" applyFont="1" applyFill="1" applyBorder="1" applyAlignment="1">
      <alignment vertical="center"/>
    </xf>
    <xf numFmtId="4" fontId="60" fillId="0" borderId="0" xfId="0" applyNumberFormat="1" applyFont="1" applyFill="1" applyBorder="1" applyAlignment="1">
      <alignment/>
    </xf>
    <xf numFmtId="0" fontId="55" fillId="13" borderId="28" xfId="0" applyFont="1" applyFill="1" applyBorder="1" applyAlignment="1">
      <alignment horizontal="left" vertical="center"/>
    </xf>
    <xf numFmtId="0" fontId="55" fillId="13" borderId="28" xfId="0" applyFont="1" applyFill="1" applyBorder="1" applyAlignment="1">
      <alignment vertical="center"/>
    </xf>
    <xf numFmtId="3" fontId="55" fillId="13" borderId="28" xfId="0" applyNumberFormat="1" applyFont="1" applyFill="1" applyBorder="1" applyAlignment="1">
      <alignment vertical="center"/>
    </xf>
    <xf numFmtId="0" fontId="61" fillId="13" borderId="28" xfId="0" applyFont="1" applyFill="1" applyBorder="1" applyAlignment="1">
      <alignment horizontal="left" vertical="center"/>
    </xf>
    <xf numFmtId="0" fontId="61" fillId="13" borderId="28" xfId="0" applyFont="1" applyFill="1" applyBorder="1" applyAlignment="1">
      <alignment vertical="center"/>
    </xf>
    <xf numFmtId="3" fontId="61" fillId="13" borderId="28" xfId="0" applyNumberFormat="1" applyFont="1" applyFill="1" applyBorder="1" applyAlignment="1">
      <alignment vertical="center"/>
    </xf>
    <xf numFmtId="0" fontId="57" fillId="19" borderId="21" xfId="0" applyFont="1" applyFill="1" applyBorder="1" applyAlignment="1">
      <alignment vertical="center"/>
    </xf>
    <xf numFmtId="3" fontId="57" fillId="19" borderId="21" xfId="0" applyNumberFormat="1" applyFont="1" applyFill="1" applyBorder="1" applyAlignment="1">
      <alignment vertical="center"/>
    </xf>
    <xf numFmtId="4" fontId="57" fillId="0" borderId="0" xfId="0" applyNumberFormat="1" applyFont="1" applyFill="1" applyBorder="1" applyAlignment="1">
      <alignment/>
    </xf>
    <xf numFmtId="0" fontId="61" fillId="22" borderId="21" xfId="0" applyFont="1" applyFill="1" applyBorder="1" applyAlignment="1">
      <alignment horizontal="left" vertical="center"/>
    </xf>
    <xf numFmtId="0" fontId="61" fillId="22" borderId="21" xfId="0" applyFont="1" applyFill="1" applyBorder="1" applyAlignment="1">
      <alignment vertical="center"/>
    </xf>
    <xf numFmtId="3" fontId="61" fillId="22" borderId="21" xfId="0" applyNumberFormat="1" applyFont="1" applyFill="1" applyBorder="1" applyAlignment="1">
      <alignment vertical="center"/>
    </xf>
    <xf numFmtId="0" fontId="57" fillId="22" borderId="21" xfId="0" applyFont="1" applyFill="1" applyBorder="1" applyAlignment="1">
      <alignment horizontal="left" vertical="center"/>
    </xf>
    <xf numFmtId="0" fontId="57" fillId="22" borderId="21" xfId="0" applyFont="1" applyFill="1" applyBorder="1" applyAlignment="1">
      <alignment vertical="center"/>
    </xf>
    <xf numFmtId="3" fontId="57" fillId="22" borderId="21" xfId="0" applyNumberFormat="1" applyFont="1" applyFill="1" applyBorder="1" applyAlignment="1">
      <alignment vertical="center"/>
    </xf>
    <xf numFmtId="0" fontId="57" fillId="13" borderId="28" xfId="0" applyFont="1" applyFill="1" applyBorder="1" applyAlignment="1">
      <alignment horizontal="left" vertical="center"/>
    </xf>
    <xf numFmtId="0" fontId="57" fillId="13" borderId="28" xfId="0" applyFont="1" applyFill="1" applyBorder="1" applyAlignment="1">
      <alignment vertical="center"/>
    </xf>
    <xf numFmtId="3" fontId="57" fillId="13" borderId="28" xfId="0" applyNumberFormat="1" applyFont="1" applyFill="1" applyBorder="1" applyAlignment="1">
      <alignment vertical="center"/>
    </xf>
    <xf numFmtId="0" fontId="62" fillId="13" borderId="28" xfId="0" applyFont="1" applyFill="1" applyBorder="1" applyAlignment="1">
      <alignment horizontal="left" vertical="center"/>
    </xf>
    <xf numFmtId="0" fontId="62" fillId="13" borderId="28" xfId="0" applyFont="1" applyFill="1" applyBorder="1" applyAlignment="1">
      <alignment vertical="center"/>
    </xf>
    <xf numFmtId="3" fontId="62" fillId="13" borderId="28" xfId="0" applyNumberFormat="1" applyFont="1" applyFill="1" applyBorder="1" applyAlignment="1">
      <alignment vertical="center"/>
    </xf>
    <xf numFmtId="0" fontId="62" fillId="13" borderId="40" xfId="0" applyFont="1" applyFill="1" applyBorder="1" applyAlignment="1">
      <alignment horizontal="left" vertical="center"/>
    </xf>
    <xf numFmtId="0" fontId="62" fillId="13" borderId="40" xfId="0" applyFont="1" applyFill="1" applyBorder="1" applyAlignment="1">
      <alignment vertical="center"/>
    </xf>
    <xf numFmtId="3" fontId="62" fillId="13" borderId="40" xfId="0" applyNumberFormat="1" applyFont="1" applyFill="1" applyBorder="1" applyAlignment="1">
      <alignment vertical="center"/>
    </xf>
    <xf numFmtId="0" fontId="63" fillId="20" borderId="32" xfId="0" applyFont="1" applyFill="1" applyBorder="1" applyAlignment="1">
      <alignment horizontal="left" vertical="center"/>
    </xf>
    <xf numFmtId="3" fontId="63" fillId="20" borderId="33" xfId="0" applyNumberFormat="1" applyFont="1" applyFill="1" applyBorder="1" applyAlignment="1">
      <alignment vertical="center"/>
    </xf>
    <xf numFmtId="0" fontId="55" fillId="13" borderId="10" xfId="0" applyFont="1" applyFill="1" applyBorder="1" applyAlignment="1">
      <alignment horizontal="left" vertical="center"/>
    </xf>
    <xf numFmtId="0" fontId="55" fillId="13" borderId="11" xfId="0" applyFont="1" applyFill="1" applyBorder="1" applyAlignment="1">
      <alignment vertical="center"/>
    </xf>
    <xf numFmtId="3" fontId="55" fillId="13" borderId="10" xfId="0" applyNumberFormat="1" applyFont="1" applyFill="1" applyBorder="1" applyAlignment="1">
      <alignment vertical="center"/>
    </xf>
    <xf numFmtId="3" fontId="55" fillId="13" borderId="0" xfId="0" applyNumberFormat="1" applyFont="1" applyFill="1" applyBorder="1" applyAlignment="1">
      <alignment vertical="center"/>
    </xf>
    <xf numFmtId="3" fontId="55" fillId="13" borderId="30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3" fontId="55" fillId="0" borderId="10" xfId="0" applyNumberFormat="1" applyFont="1" applyFill="1" applyBorder="1" applyAlignment="1">
      <alignment vertical="center"/>
    </xf>
    <xf numFmtId="3" fontId="55" fillId="0" borderId="0" xfId="0" applyNumberFormat="1" applyFont="1" applyFill="1" applyBorder="1" applyAlignment="1">
      <alignment vertical="center"/>
    </xf>
    <xf numFmtId="0" fontId="55" fillId="19" borderId="13" xfId="0" applyFont="1" applyFill="1" applyBorder="1" applyAlignment="1">
      <alignment vertical="center"/>
    </xf>
    <xf numFmtId="3" fontId="55" fillId="19" borderId="14" xfId="0" applyNumberFormat="1" applyFont="1" applyFill="1" applyBorder="1" applyAlignment="1">
      <alignment vertical="center"/>
    </xf>
    <xf numFmtId="3" fontId="55" fillId="19" borderId="15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vertical="center"/>
    </xf>
    <xf numFmtId="3" fontId="55" fillId="0" borderId="31" xfId="0" applyNumberFormat="1" applyFont="1" applyFill="1" applyBorder="1" applyAlignment="1">
      <alignment vertical="center"/>
    </xf>
    <xf numFmtId="3" fontId="55" fillId="0" borderId="30" xfId="0" applyNumberFormat="1" applyFont="1" applyFill="1" applyBorder="1" applyAlignment="1">
      <alignment vertical="center"/>
    </xf>
    <xf numFmtId="0" fontId="61" fillId="0" borderId="10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vertical="center"/>
    </xf>
    <xf numFmtId="3" fontId="61" fillId="0" borderId="10" xfId="0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horizontal="left" vertical="center"/>
    </xf>
    <xf numFmtId="3" fontId="55" fillId="0" borderId="12" xfId="0" applyNumberFormat="1" applyFont="1" applyFill="1" applyBorder="1" applyAlignment="1">
      <alignment vertical="center"/>
    </xf>
    <xf numFmtId="0" fontId="55" fillId="19" borderId="29" xfId="0" applyFont="1" applyFill="1" applyBorder="1" applyAlignment="1">
      <alignment vertical="center"/>
    </xf>
    <xf numFmtId="3" fontId="55" fillId="19" borderId="30" xfId="0" applyNumberFormat="1" applyFont="1" applyFill="1" applyBorder="1" applyAlignment="1">
      <alignment vertical="center"/>
    </xf>
    <xf numFmtId="0" fontId="64" fillId="22" borderId="21" xfId="0" applyFont="1" applyFill="1" applyBorder="1" applyAlignment="1">
      <alignment horizontal="left" vertical="center"/>
    </xf>
    <xf numFmtId="0" fontId="64" fillId="22" borderId="21" xfId="0" applyFont="1" applyFill="1" applyBorder="1" applyAlignment="1">
      <alignment vertical="center"/>
    </xf>
    <xf numFmtId="3" fontId="64" fillId="22" borderId="21" xfId="0" applyNumberFormat="1" applyFont="1" applyFill="1" applyBorder="1" applyAlignment="1">
      <alignment vertical="center"/>
    </xf>
    <xf numFmtId="0" fontId="55" fillId="13" borderId="10" xfId="0" applyFont="1" applyFill="1" applyBorder="1" applyAlignment="1">
      <alignment vertical="center"/>
    </xf>
    <xf numFmtId="0" fontId="61" fillId="13" borderId="10" xfId="0" applyFont="1" applyFill="1" applyBorder="1" applyAlignment="1">
      <alignment horizontal="left" vertical="center"/>
    </xf>
    <xf numFmtId="0" fontId="61" fillId="13" borderId="10" xfId="0" applyFont="1" applyFill="1" applyBorder="1" applyAlignment="1">
      <alignment vertical="center"/>
    </xf>
    <xf numFmtId="3" fontId="61" fillId="13" borderId="10" xfId="0" applyNumberFormat="1" applyFont="1" applyFill="1" applyBorder="1" applyAlignment="1">
      <alignment vertical="center"/>
    </xf>
    <xf numFmtId="4" fontId="57" fillId="0" borderId="0" xfId="0" applyNumberFormat="1" applyFont="1" applyFill="1" applyBorder="1" applyAlignment="1">
      <alignment horizontal="left" vertical="center"/>
    </xf>
    <xf numFmtId="4" fontId="55" fillId="0" borderId="0" xfId="0" applyNumberFormat="1" applyFont="1" applyFill="1" applyBorder="1" applyAlignment="1">
      <alignment horizontal="left" vertical="center"/>
    </xf>
    <xf numFmtId="0" fontId="57" fillId="19" borderId="29" xfId="0" applyFont="1" applyFill="1" applyBorder="1" applyAlignment="1">
      <alignment vertical="center"/>
    </xf>
    <xf numFmtId="3" fontId="57" fillId="19" borderId="30" xfId="0" applyNumberFormat="1" applyFont="1" applyFill="1" applyBorder="1" applyAlignment="1">
      <alignment vertical="center"/>
    </xf>
    <xf numFmtId="3" fontId="57" fillId="19" borderId="31" xfId="0" applyNumberFormat="1" applyFont="1" applyFill="1" applyBorder="1" applyAlignment="1">
      <alignment vertical="center"/>
    </xf>
    <xf numFmtId="4" fontId="57" fillId="0" borderId="0" xfId="0" applyNumberFormat="1" applyFont="1" applyFill="1" applyBorder="1" applyAlignment="1">
      <alignment vertical="center"/>
    </xf>
    <xf numFmtId="0" fontId="57" fillId="0" borderId="18" xfId="0" applyFont="1" applyFill="1" applyBorder="1" applyAlignment="1">
      <alignment horizontal="left" vertical="center"/>
    </xf>
    <xf numFmtId="0" fontId="57" fillId="0" borderId="18" xfId="0" applyFont="1" applyFill="1" applyBorder="1" applyAlignment="1">
      <alignment vertical="center"/>
    </xf>
    <xf numFmtId="3" fontId="57" fillId="0" borderId="18" xfId="0" applyNumberFormat="1" applyFont="1" applyFill="1" applyBorder="1" applyAlignment="1">
      <alignment vertical="center"/>
    </xf>
    <xf numFmtId="0" fontId="57" fillId="0" borderId="40" xfId="0" applyFont="1" applyFill="1" applyBorder="1" applyAlignment="1">
      <alignment horizontal="left" vertical="center"/>
    </xf>
    <xf numFmtId="0" fontId="57" fillId="0" borderId="40" xfId="0" applyFont="1" applyFill="1" applyBorder="1" applyAlignment="1">
      <alignment vertical="center"/>
    </xf>
    <xf numFmtId="3" fontId="57" fillId="0" borderId="40" xfId="0" applyNumberFormat="1" applyFont="1" applyFill="1" applyBorder="1" applyAlignment="1">
      <alignment vertical="center"/>
    </xf>
    <xf numFmtId="0" fontId="57" fillId="19" borderId="11" xfId="0" applyFont="1" applyFill="1" applyBorder="1" applyAlignment="1">
      <alignment vertical="center"/>
    </xf>
    <xf numFmtId="3" fontId="57" fillId="19" borderId="33" xfId="0" applyNumberFormat="1" applyFont="1" applyFill="1" applyBorder="1" applyAlignment="1">
      <alignment vertical="center"/>
    </xf>
    <xf numFmtId="3" fontId="57" fillId="0" borderId="39" xfId="0" applyNumberFormat="1" applyFont="1" applyFill="1" applyBorder="1" applyAlignment="1">
      <alignment vertical="center"/>
    </xf>
    <xf numFmtId="3" fontId="57" fillId="0" borderId="43" xfId="0" applyNumberFormat="1" applyFont="1" applyFill="1" applyBorder="1" applyAlignment="1">
      <alignment vertical="center"/>
    </xf>
    <xf numFmtId="0" fontId="57" fillId="0" borderId="28" xfId="0" applyFont="1" applyFill="1" applyBorder="1" applyAlignment="1">
      <alignment horizontal="left" vertical="center"/>
    </xf>
    <xf numFmtId="0" fontId="57" fillId="0" borderId="28" xfId="0" applyFont="1" applyFill="1" applyBorder="1" applyAlignment="1">
      <alignment vertical="center"/>
    </xf>
    <xf numFmtId="3" fontId="57" fillId="0" borderId="28" xfId="0" applyNumberFormat="1" applyFont="1" applyFill="1" applyBorder="1" applyAlignment="1">
      <alignment vertical="center"/>
    </xf>
    <xf numFmtId="0" fontId="64" fillId="0" borderId="18" xfId="0" applyFont="1" applyFill="1" applyBorder="1" applyAlignment="1">
      <alignment horizontal="left" vertical="center"/>
    </xf>
    <xf numFmtId="0" fontId="64" fillId="0" borderId="18" xfId="0" applyFont="1" applyFill="1" applyBorder="1" applyAlignment="1">
      <alignment vertical="center"/>
    </xf>
    <xf numFmtId="0" fontId="57" fillId="19" borderId="32" xfId="0" applyFont="1" applyFill="1" applyBorder="1" applyAlignment="1">
      <alignment vertical="center"/>
    </xf>
    <xf numFmtId="3" fontId="57" fillId="19" borderId="14" xfId="0" applyNumberFormat="1" applyFont="1" applyFill="1" applyBorder="1" applyAlignment="1">
      <alignment vertical="center"/>
    </xf>
    <xf numFmtId="0" fontId="57" fillId="13" borderId="11" xfId="0" applyFont="1" applyFill="1" applyBorder="1" applyAlignment="1">
      <alignment horizontal="left" vertical="center"/>
    </xf>
    <xf numFmtId="0" fontId="57" fillId="13" borderId="18" xfId="0" applyFont="1" applyFill="1" applyBorder="1" applyAlignment="1">
      <alignment vertical="center"/>
    </xf>
    <xf numFmtId="3" fontId="57" fillId="13" borderId="0" xfId="0" applyNumberFormat="1" applyFont="1" applyFill="1" applyBorder="1" applyAlignment="1">
      <alignment vertical="center"/>
    </xf>
    <xf numFmtId="3" fontId="57" fillId="13" borderId="18" xfId="0" applyNumberFormat="1" applyFont="1" applyFill="1" applyBorder="1" applyAlignment="1">
      <alignment vertical="center"/>
    </xf>
    <xf numFmtId="3" fontId="57" fillId="13" borderId="12" xfId="0" applyNumberFormat="1" applyFont="1" applyFill="1" applyBorder="1" applyAlignment="1">
      <alignment vertical="center"/>
    </xf>
    <xf numFmtId="0" fontId="61" fillId="13" borderId="11" xfId="0" applyFont="1" applyFill="1" applyBorder="1" applyAlignment="1">
      <alignment horizontal="left" vertical="center"/>
    </xf>
    <xf numFmtId="3" fontId="61" fillId="13" borderId="0" xfId="0" applyNumberFormat="1" applyFont="1" applyFill="1" applyBorder="1" applyAlignment="1">
      <alignment vertical="center"/>
    </xf>
    <xf numFmtId="3" fontId="61" fillId="13" borderId="12" xfId="0" applyNumberFormat="1" applyFont="1" applyFill="1" applyBorder="1" applyAlignment="1">
      <alignment vertical="center"/>
    </xf>
    <xf numFmtId="0" fontId="57" fillId="0" borderId="11" xfId="0" applyFont="1" applyFill="1" applyBorder="1" applyAlignment="1">
      <alignment horizontal="left" vertical="center"/>
    </xf>
    <xf numFmtId="0" fontId="57" fillId="0" borderId="27" xfId="0" applyFont="1" applyFill="1" applyBorder="1" applyAlignment="1">
      <alignment vertical="center"/>
    </xf>
    <xf numFmtId="3" fontId="57" fillId="0" borderId="0" xfId="0" applyNumberFormat="1" applyFont="1" applyFill="1" applyBorder="1" applyAlignment="1">
      <alignment vertical="center"/>
    </xf>
    <xf numFmtId="3" fontId="57" fillId="0" borderId="12" xfId="0" applyNumberFormat="1" applyFont="1" applyFill="1" applyBorder="1" applyAlignment="1">
      <alignment vertical="center"/>
    </xf>
    <xf numFmtId="0" fontId="57" fillId="19" borderId="13" xfId="0" applyFont="1" applyFill="1" applyBorder="1" applyAlignment="1">
      <alignment vertical="center"/>
    </xf>
    <xf numFmtId="0" fontId="57" fillId="19" borderId="26" xfId="0" applyFont="1" applyFill="1" applyBorder="1" applyAlignment="1">
      <alignment vertical="center"/>
    </xf>
    <xf numFmtId="4" fontId="55" fillId="13" borderId="0" xfId="0" applyNumberFormat="1" applyFont="1" applyFill="1" applyAlignment="1">
      <alignment/>
    </xf>
    <xf numFmtId="0" fontId="57" fillId="23" borderId="32" xfId="0" applyFont="1" applyFill="1" applyBorder="1" applyAlignment="1">
      <alignment horizontal="left" vertical="center"/>
    </xf>
    <xf numFmtId="0" fontId="57" fillId="23" borderId="27" xfId="0" applyFont="1" applyFill="1" applyBorder="1" applyAlignment="1">
      <alignment vertical="center"/>
    </xf>
    <xf numFmtId="3" fontId="57" fillId="23" borderId="0" xfId="0" applyNumberFormat="1" applyFont="1" applyFill="1" applyBorder="1" applyAlignment="1">
      <alignment vertical="center"/>
    </xf>
    <xf numFmtId="3" fontId="57" fillId="23" borderId="28" xfId="0" applyNumberFormat="1" applyFont="1" applyFill="1" applyBorder="1" applyAlignment="1">
      <alignment vertical="center"/>
    </xf>
    <xf numFmtId="3" fontId="57" fillId="23" borderId="12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3" fillId="20" borderId="13" xfId="0" applyFont="1" applyFill="1" applyBorder="1" applyAlignment="1">
      <alignment vertical="center"/>
    </xf>
    <xf numFmtId="0" fontId="63" fillId="20" borderId="26" xfId="0" applyFont="1" applyFill="1" applyBorder="1" applyAlignment="1">
      <alignment vertical="center"/>
    </xf>
    <xf numFmtId="3" fontId="63" fillId="20" borderId="21" xfId="0" applyNumberFormat="1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13" borderId="13" xfId="0" applyFont="1" applyFill="1" applyBorder="1" applyAlignment="1">
      <alignment vertical="center"/>
    </xf>
    <xf numFmtId="0" fontId="66" fillId="13" borderId="19" xfId="0" applyFont="1" applyFill="1" applyBorder="1" applyAlignment="1">
      <alignment vertical="center"/>
    </xf>
    <xf numFmtId="3" fontId="66" fillId="13" borderId="50" xfId="0" applyNumberFormat="1" applyFont="1" applyFill="1" applyBorder="1" applyAlignment="1">
      <alignment vertical="center"/>
    </xf>
    <xf numFmtId="3" fontId="66" fillId="13" borderId="40" xfId="0" applyNumberFormat="1" applyFont="1" applyFill="1" applyBorder="1" applyAlignment="1">
      <alignment vertical="center"/>
    </xf>
    <xf numFmtId="3" fontId="66" fillId="13" borderId="35" xfId="0" applyNumberFormat="1" applyFont="1" applyFill="1" applyBorder="1" applyAlignment="1">
      <alignment vertical="center"/>
    </xf>
    <xf numFmtId="0" fontId="66" fillId="13" borderId="0" xfId="0" applyFont="1" applyFill="1" applyBorder="1" applyAlignment="1">
      <alignment vertical="center"/>
    </xf>
    <xf numFmtId="3" fontId="66" fillId="13" borderId="0" xfId="0" applyNumberFormat="1" applyFont="1" applyFill="1" applyBorder="1" applyAlignment="1">
      <alignment vertical="center"/>
    </xf>
    <xf numFmtId="0" fontId="57" fillId="18" borderId="0" xfId="0" applyFont="1" applyFill="1" applyAlignment="1">
      <alignment vertical="center"/>
    </xf>
    <xf numFmtId="0" fontId="57" fillId="18" borderId="0" xfId="0" applyFont="1" applyFill="1" applyBorder="1" applyAlignment="1">
      <alignment horizontal="left" vertical="center"/>
    </xf>
    <xf numFmtId="0" fontId="57" fillId="18" borderId="0" xfId="0" applyFont="1" applyFill="1" applyBorder="1" applyAlignment="1">
      <alignment vertical="center"/>
    </xf>
    <xf numFmtId="3" fontId="57" fillId="18" borderId="0" xfId="0" applyNumberFormat="1" applyFont="1" applyFill="1" applyBorder="1" applyAlignment="1">
      <alignment vertical="center"/>
    </xf>
    <xf numFmtId="0" fontId="55" fillId="13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4" fontId="67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85"/>
  <sheetViews>
    <sheetView tabSelected="1" view="pageBreakPreview" zoomScale="80" zoomScaleNormal="80" zoomScaleSheetLayoutView="80" zoomScalePageLayoutView="0" workbookViewId="0" topLeftCell="A1">
      <selection activeCell="A65" sqref="A65:IV65"/>
    </sheetView>
  </sheetViews>
  <sheetFormatPr defaultColWidth="9.140625" defaultRowHeight="12.75"/>
  <cols>
    <col min="1" max="1" width="13.28125" style="1" bestFit="1" customWidth="1"/>
    <col min="2" max="2" width="53.00390625" style="1" customWidth="1"/>
    <col min="3" max="3" width="21.28125" style="1" customWidth="1"/>
    <col min="4" max="4" width="11.8515625" style="1" bestFit="1" customWidth="1"/>
    <col min="5" max="5" width="21.7109375" style="1" customWidth="1"/>
    <col min="6" max="6" width="23.57421875" style="1" customWidth="1"/>
    <col min="7" max="7" width="12.8515625" style="1" bestFit="1" customWidth="1"/>
    <col min="8" max="8" width="10.7109375" style="1" customWidth="1"/>
    <col min="9" max="9" width="2.421875" style="1" customWidth="1"/>
    <col min="10" max="10" width="16.00390625" style="1" customWidth="1"/>
    <col min="11" max="16384" width="8.8515625" style="1" customWidth="1"/>
  </cols>
  <sheetData>
    <row r="1" spans="1:5" ht="12.75">
      <c r="A1" s="2"/>
      <c r="B1" s="2"/>
      <c r="C1" s="2"/>
      <c r="D1" s="2"/>
      <c r="E1" s="2"/>
    </row>
    <row r="2" spans="1:7" ht="10.5" customHeight="1">
      <c r="A2" s="232"/>
      <c r="B2" s="232"/>
      <c r="C2" s="232"/>
      <c r="D2" s="232"/>
      <c r="E2" s="232"/>
      <c r="F2" s="233"/>
      <c r="G2" s="233"/>
    </row>
    <row r="3" spans="1:7" ht="19.5" customHeight="1">
      <c r="A3" s="234" t="s">
        <v>91</v>
      </c>
      <c r="B3" s="235"/>
      <c r="C3" s="235"/>
      <c r="D3" s="235"/>
      <c r="E3" s="235"/>
      <c r="F3" s="233"/>
      <c r="G3" s="233"/>
    </row>
    <row r="4" spans="1:7" ht="20.25" customHeight="1">
      <c r="A4" s="236"/>
      <c r="B4" s="237"/>
      <c r="C4" s="237"/>
      <c r="D4" s="237"/>
      <c r="E4" s="237"/>
      <c r="F4" s="233"/>
      <c r="G4" s="233"/>
    </row>
    <row r="5" spans="1:7" ht="27" customHeight="1">
      <c r="A5" s="3" t="s">
        <v>118</v>
      </c>
      <c r="B5" s="238"/>
      <c r="C5" s="238"/>
      <c r="D5" s="239"/>
      <c r="E5" s="239"/>
      <c r="F5" s="233"/>
      <c r="G5" s="233"/>
    </row>
    <row r="6" spans="1:7" ht="15.75" customHeight="1">
      <c r="A6" s="239"/>
      <c r="B6" s="240"/>
      <c r="C6" s="240"/>
      <c r="D6" s="240"/>
      <c r="E6" s="240"/>
      <c r="F6" s="233"/>
      <c r="G6" s="233"/>
    </row>
    <row r="7" spans="1:7" ht="24" customHeight="1">
      <c r="A7" s="241"/>
      <c r="B7" s="241"/>
      <c r="C7" s="242"/>
      <c r="D7" s="243" t="s">
        <v>0</v>
      </c>
      <c r="E7" s="244"/>
      <c r="F7" s="233"/>
      <c r="G7" s="233"/>
    </row>
    <row r="8" spans="1:7" ht="31.5" customHeight="1">
      <c r="A8" s="245" t="s">
        <v>1</v>
      </c>
      <c r="B8" s="246" t="s">
        <v>2</v>
      </c>
      <c r="C8" s="247" t="s">
        <v>3</v>
      </c>
      <c r="D8" s="248" t="s">
        <v>4</v>
      </c>
      <c r="E8" s="247" t="s">
        <v>5</v>
      </c>
      <c r="F8" s="233"/>
      <c r="G8" s="233"/>
    </row>
    <row r="9" spans="1:7" ht="12" customHeight="1">
      <c r="A9" s="249"/>
      <c r="B9" s="250"/>
      <c r="C9" s="251"/>
      <c r="D9" s="251"/>
      <c r="E9" s="251"/>
      <c r="F9" s="233"/>
      <c r="G9" s="233"/>
    </row>
    <row r="10" spans="1:7" ht="24" customHeight="1">
      <c r="A10" s="252" t="s">
        <v>58</v>
      </c>
      <c r="B10" s="253"/>
      <c r="C10" s="253"/>
      <c r="D10" s="253"/>
      <c r="E10" s="253"/>
      <c r="F10" s="233"/>
      <c r="G10" s="233"/>
    </row>
    <row r="11" spans="1:9" ht="21" customHeight="1">
      <c r="A11" s="254">
        <v>602</v>
      </c>
      <c r="B11" s="255" t="s">
        <v>63</v>
      </c>
      <c r="C11" s="256">
        <v>280000</v>
      </c>
      <c r="D11" s="256">
        <v>0</v>
      </c>
      <c r="E11" s="256">
        <f>SUM(C11:D11)</f>
        <v>280000</v>
      </c>
      <c r="F11" s="233"/>
      <c r="G11" s="257"/>
      <c r="H11" s="26"/>
      <c r="I11" s="26"/>
    </row>
    <row r="12" spans="1:9" ht="21" customHeight="1">
      <c r="A12" s="258">
        <v>602</v>
      </c>
      <c r="B12" s="259" t="s">
        <v>64</v>
      </c>
      <c r="C12" s="260">
        <v>40000</v>
      </c>
      <c r="D12" s="260">
        <v>0</v>
      </c>
      <c r="E12" s="260">
        <f>SUM(C12:D12)</f>
        <v>40000</v>
      </c>
      <c r="F12" s="233"/>
      <c r="G12" s="257"/>
      <c r="H12" s="26"/>
      <c r="I12" s="26"/>
    </row>
    <row r="13" spans="1:9" ht="22.5" customHeight="1">
      <c r="A13" s="261">
        <v>602</v>
      </c>
      <c r="B13" s="262" t="s">
        <v>95</v>
      </c>
      <c r="C13" s="263">
        <v>0</v>
      </c>
      <c r="D13" s="263">
        <v>0</v>
      </c>
      <c r="E13" s="263">
        <f aca="true" t="shared" si="0" ref="E13:E32">SUM(C13:D13)</f>
        <v>0</v>
      </c>
      <c r="F13" s="233"/>
      <c r="G13" s="257"/>
      <c r="H13" s="26"/>
      <c r="I13" s="26"/>
    </row>
    <row r="14" spans="1:9" ht="22.5" customHeight="1">
      <c r="A14" s="258">
        <v>602</v>
      </c>
      <c r="B14" s="259" t="s">
        <v>10</v>
      </c>
      <c r="C14" s="260">
        <v>10000</v>
      </c>
      <c r="D14" s="260">
        <v>0</v>
      </c>
      <c r="E14" s="260">
        <f t="shared" si="0"/>
        <v>10000</v>
      </c>
      <c r="F14" s="233"/>
      <c r="G14" s="257"/>
      <c r="H14" s="26"/>
      <c r="I14" s="26"/>
    </row>
    <row r="15" spans="1:9" ht="24" customHeight="1">
      <c r="A15" s="258">
        <v>602</v>
      </c>
      <c r="B15" s="259" t="s">
        <v>88</v>
      </c>
      <c r="C15" s="260">
        <v>30000</v>
      </c>
      <c r="D15" s="260">
        <v>0</v>
      </c>
      <c r="E15" s="260">
        <f>SUM(C15:D15)</f>
        <v>30000</v>
      </c>
      <c r="F15" s="233"/>
      <c r="G15" s="257"/>
      <c r="H15" s="26"/>
      <c r="I15" s="26"/>
    </row>
    <row r="16" spans="1:9" ht="24" customHeight="1">
      <c r="A16" s="258">
        <v>602</v>
      </c>
      <c r="B16" s="259" t="s">
        <v>9</v>
      </c>
      <c r="C16" s="260">
        <v>0</v>
      </c>
      <c r="D16" s="260">
        <v>0</v>
      </c>
      <c r="E16" s="260">
        <f t="shared" si="0"/>
        <v>0</v>
      </c>
      <c r="F16" s="233"/>
      <c r="G16" s="257"/>
      <c r="H16" s="26"/>
      <c r="I16" s="26"/>
    </row>
    <row r="17" spans="1:9" ht="21.75" customHeight="1">
      <c r="A17" s="264" t="s">
        <v>85</v>
      </c>
      <c r="B17" s="264"/>
      <c r="C17" s="265">
        <f>SUM(C11:C16)</f>
        <v>360000</v>
      </c>
      <c r="D17" s="265">
        <f>SUM(D11:D16)</f>
        <v>0</v>
      </c>
      <c r="E17" s="265">
        <f>SUM(E11:E16)</f>
        <v>360000</v>
      </c>
      <c r="F17" s="233"/>
      <c r="G17" s="257"/>
      <c r="H17" s="26"/>
      <c r="I17" s="26"/>
    </row>
    <row r="18" spans="1:9" ht="16.5" customHeight="1">
      <c r="A18" s="261">
        <v>603</v>
      </c>
      <c r="B18" s="262" t="s">
        <v>65</v>
      </c>
      <c r="C18" s="263">
        <v>0</v>
      </c>
      <c r="D18" s="263">
        <v>0</v>
      </c>
      <c r="E18" s="263">
        <f t="shared" si="0"/>
        <v>0</v>
      </c>
      <c r="F18" s="233"/>
      <c r="G18" s="257"/>
      <c r="H18" s="26"/>
      <c r="I18" s="26"/>
    </row>
    <row r="19" spans="1:9" ht="16.5" customHeight="1">
      <c r="A19" s="261">
        <v>603</v>
      </c>
      <c r="B19" s="262" t="s">
        <v>66</v>
      </c>
      <c r="C19" s="263">
        <v>0</v>
      </c>
      <c r="D19" s="263">
        <v>0</v>
      </c>
      <c r="E19" s="263">
        <f t="shared" si="0"/>
        <v>0</v>
      </c>
      <c r="F19" s="233"/>
      <c r="G19" s="257"/>
      <c r="H19" s="26"/>
      <c r="I19" s="26"/>
    </row>
    <row r="20" spans="1:9" ht="2.25" customHeight="1">
      <c r="A20" s="261">
        <v>603</v>
      </c>
      <c r="B20" s="262" t="s">
        <v>62</v>
      </c>
      <c r="C20" s="263">
        <v>0</v>
      </c>
      <c r="D20" s="263">
        <v>0</v>
      </c>
      <c r="E20" s="263">
        <f t="shared" si="0"/>
        <v>0</v>
      </c>
      <c r="F20" s="233"/>
      <c r="G20" s="266"/>
      <c r="H20" s="45"/>
      <c r="I20" s="46"/>
    </row>
    <row r="21" spans="1:9" ht="15" customHeight="1" hidden="1">
      <c r="A21" s="261">
        <v>603</v>
      </c>
      <c r="B21" s="262" t="s">
        <v>90</v>
      </c>
      <c r="C21" s="263">
        <v>0</v>
      </c>
      <c r="D21" s="263">
        <v>0</v>
      </c>
      <c r="E21" s="263">
        <f t="shared" si="0"/>
        <v>0</v>
      </c>
      <c r="F21" s="233"/>
      <c r="G21" s="266"/>
      <c r="H21" s="45"/>
      <c r="I21" s="46"/>
    </row>
    <row r="22" spans="1:9" ht="15.75" customHeight="1">
      <c r="A22" s="261">
        <v>603</v>
      </c>
      <c r="B22" s="262" t="s">
        <v>67</v>
      </c>
      <c r="C22" s="263">
        <v>0</v>
      </c>
      <c r="D22" s="263">
        <v>0</v>
      </c>
      <c r="E22" s="263">
        <f t="shared" si="0"/>
        <v>0</v>
      </c>
      <c r="F22" s="233"/>
      <c r="G22" s="266"/>
      <c r="H22" s="45"/>
      <c r="I22" s="46"/>
    </row>
    <row r="23" spans="1:9" ht="23.25" customHeight="1">
      <c r="A23" s="264" t="s">
        <v>86</v>
      </c>
      <c r="B23" s="264"/>
      <c r="C23" s="265">
        <f>SUM(C18:C22)</f>
        <v>0</v>
      </c>
      <c r="D23" s="265">
        <f>SUM(D18:D22)</f>
        <v>0</v>
      </c>
      <c r="E23" s="265">
        <f>SUM(E18:E22)</f>
        <v>0</v>
      </c>
      <c r="F23" s="233"/>
      <c r="G23" s="266"/>
      <c r="H23" s="45"/>
      <c r="I23" s="46"/>
    </row>
    <row r="24" spans="1:9" ht="25.5" customHeight="1">
      <c r="A24" s="267">
        <v>604</v>
      </c>
      <c r="B24" s="268" t="s">
        <v>11</v>
      </c>
      <c r="C24" s="269">
        <v>0</v>
      </c>
      <c r="D24" s="269">
        <v>0</v>
      </c>
      <c r="E24" s="269">
        <f t="shared" si="0"/>
        <v>0</v>
      </c>
      <c r="F24" s="233"/>
      <c r="G24" s="266"/>
      <c r="H24" s="47"/>
      <c r="I24" s="47"/>
    </row>
    <row r="25" spans="1:9" ht="21.75" customHeight="1">
      <c r="A25" s="270">
        <v>644</v>
      </c>
      <c r="B25" s="271" t="s">
        <v>68</v>
      </c>
      <c r="C25" s="272">
        <v>0</v>
      </c>
      <c r="D25" s="272">
        <v>0</v>
      </c>
      <c r="E25" s="272">
        <f t="shared" si="0"/>
        <v>0</v>
      </c>
      <c r="F25" s="233"/>
      <c r="G25" s="266"/>
      <c r="H25" s="48"/>
      <c r="I25" s="48"/>
    </row>
    <row r="26" spans="1:9" ht="27">
      <c r="A26" s="270">
        <v>645</v>
      </c>
      <c r="B26" s="271" t="s">
        <v>69</v>
      </c>
      <c r="C26" s="272">
        <v>0</v>
      </c>
      <c r="D26" s="272">
        <v>0</v>
      </c>
      <c r="E26" s="272">
        <f t="shared" si="0"/>
        <v>0</v>
      </c>
      <c r="F26" s="233"/>
      <c r="G26" s="266"/>
      <c r="H26" s="47"/>
      <c r="I26" s="47"/>
    </row>
    <row r="27" spans="1:10" ht="27">
      <c r="A27" s="273">
        <v>648</v>
      </c>
      <c r="B27" s="274" t="s">
        <v>71</v>
      </c>
      <c r="C27" s="275">
        <v>0</v>
      </c>
      <c r="D27" s="275">
        <v>0</v>
      </c>
      <c r="E27" s="275">
        <f t="shared" si="0"/>
        <v>0</v>
      </c>
      <c r="F27" s="233"/>
      <c r="G27" s="266"/>
      <c r="H27" s="58"/>
      <c r="I27" s="54"/>
      <c r="J27" s="28"/>
    </row>
    <row r="28" spans="1:10" ht="27">
      <c r="A28" s="273">
        <v>648</v>
      </c>
      <c r="B28" s="274" t="s">
        <v>72</v>
      </c>
      <c r="C28" s="275">
        <v>0</v>
      </c>
      <c r="D28" s="275">
        <v>0</v>
      </c>
      <c r="E28" s="275">
        <f>SUM(C28:D28)</f>
        <v>0</v>
      </c>
      <c r="F28" s="233"/>
      <c r="G28" s="266"/>
      <c r="H28" s="58"/>
      <c r="I28" s="54"/>
      <c r="J28" s="28"/>
    </row>
    <row r="29" spans="1:10" ht="27">
      <c r="A29" s="264" t="s">
        <v>87</v>
      </c>
      <c r="B29" s="264"/>
      <c r="C29" s="265">
        <f>SUM(C27:C28)</f>
        <v>0</v>
      </c>
      <c r="D29" s="265">
        <f>SUM(D27:D28)</f>
        <v>0</v>
      </c>
      <c r="E29" s="265">
        <f>SUM(E27:E28)</f>
        <v>0</v>
      </c>
      <c r="F29" s="233"/>
      <c r="G29" s="266"/>
      <c r="H29" s="58"/>
      <c r="I29" s="54"/>
      <c r="J29" s="28"/>
    </row>
    <row r="30" spans="1:10" ht="27">
      <c r="A30" s="270">
        <v>649</v>
      </c>
      <c r="B30" s="271" t="s">
        <v>116</v>
      </c>
      <c r="C30" s="272">
        <v>0</v>
      </c>
      <c r="D30" s="272">
        <v>0</v>
      </c>
      <c r="E30" s="272">
        <f t="shared" si="0"/>
        <v>0</v>
      </c>
      <c r="F30" s="233"/>
      <c r="G30" s="266"/>
      <c r="H30" s="47"/>
      <c r="I30" s="47"/>
      <c r="J30" s="28"/>
    </row>
    <row r="31" spans="1:9" ht="24" customHeight="1">
      <c r="A31" s="270">
        <v>662</v>
      </c>
      <c r="B31" s="271" t="s">
        <v>70</v>
      </c>
      <c r="C31" s="272">
        <v>0</v>
      </c>
      <c r="D31" s="272">
        <v>0</v>
      </c>
      <c r="E31" s="272">
        <f t="shared" si="0"/>
        <v>0</v>
      </c>
      <c r="F31" s="233"/>
      <c r="G31" s="266"/>
      <c r="H31" s="47"/>
      <c r="I31" s="47"/>
    </row>
    <row r="32" spans="1:9" ht="26.25" customHeight="1">
      <c r="A32" s="276">
        <v>672</v>
      </c>
      <c r="B32" s="277" t="s">
        <v>6</v>
      </c>
      <c r="C32" s="278">
        <v>1200000</v>
      </c>
      <c r="D32" s="278">
        <v>0</v>
      </c>
      <c r="E32" s="278">
        <f t="shared" si="0"/>
        <v>1200000</v>
      </c>
      <c r="F32" s="233"/>
      <c r="G32" s="266"/>
      <c r="H32" s="47"/>
      <c r="I32" s="47"/>
    </row>
    <row r="33" spans="1:9" ht="18.75" customHeight="1">
      <c r="A33" s="279">
        <v>672</v>
      </c>
      <c r="B33" s="280" t="s">
        <v>103</v>
      </c>
      <c r="C33" s="281">
        <v>30000</v>
      </c>
      <c r="D33" s="281">
        <v>0</v>
      </c>
      <c r="E33" s="281">
        <f>SUM(C33:D33)</f>
        <v>30000</v>
      </c>
      <c r="F33" s="233"/>
      <c r="G33" s="266"/>
      <c r="H33" s="47"/>
      <c r="I33" s="47"/>
    </row>
    <row r="34" spans="1:9" ht="21" customHeight="1">
      <c r="A34" s="282" t="s">
        <v>12</v>
      </c>
      <c r="B34" s="282"/>
      <c r="C34" s="283">
        <f>C17+C23+C24+C25+C26+C29+C30+C31+C32+C33</f>
        <v>1590000</v>
      </c>
      <c r="D34" s="283">
        <f>D17+D23+D24+D25+D26+D29+D30+D31+D32+D33</f>
        <v>0</v>
      </c>
      <c r="E34" s="283">
        <f>E17+E23+E24+E25+E26+E29+E30+E31+E32+E33</f>
        <v>1590000</v>
      </c>
      <c r="F34" s="233"/>
      <c r="G34" s="257"/>
      <c r="H34" s="47"/>
      <c r="I34" s="47"/>
    </row>
    <row r="35" spans="1:10" ht="21" customHeight="1">
      <c r="A35" s="284">
        <v>501</v>
      </c>
      <c r="B35" s="285" t="s">
        <v>13</v>
      </c>
      <c r="C35" s="286">
        <v>315000</v>
      </c>
      <c r="D35" s="287">
        <v>0</v>
      </c>
      <c r="E35" s="288">
        <f aca="true" t="shared" si="1" ref="E35:E48">SUM(C35:D35)</f>
        <v>315000</v>
      </c>
      <c r="F35" s="233"/>
      <c r="G35" s="289"/>
      <c r="H35" s="47"/>
      <c r="I35" s="47"/>
      <c r="J35" s="26"/>
    </row>
    <row r="36" spans="1:10" ht="18" customHeight="1">
      <c r="A36" s="284">
        <v>501</v>
      </c>
      <c r="B36" s="285" t="s">
        <v>56</v>
      </c>
      <c r="C36" s="290">
        <v>0</v>
      </c>
      <c r="D36" s="290">
        <f>SUM(B36:C36)</f>
        <v>0</v>
      </c>
      <c r="E36" s="290">
        <f t="shared" si="1"/>
        <v>0</v>
      </c>
      <c r="F36" s="233"/>
      <c r="G36" s="289"/>
      <c r="H36" s="47"/>
      <c r="I36" s="47"/>
      <c r="J36" s="26"/>
    </row>
    <row r="37" spans="1:10" ht="20.25" customHeight="1">
      <c r="A37" s="284">
        <v>501</v>
      </c>
      <c r="B37" s="285" t="s">
        <v>14</v>
      </c>
      <c r="C37" s="290">
        <v>20000</v>
      </c>
      <c r="D37" s="291">
        <v>0</v>
      </c>
      <c r="E37" s="290">
        <f t="shared" si="1"/>
        <v>20000</v>
      </c>
      <c r="F37" s="233"/>
      <c r="G37" s="289"/>
      <c r="H37" s="48"/>
      <c r="I37" s="48"/>
      <c r="J37" s="26"/>
    </row>
    <row r="38" spans="1:10" ht="22.5" customHeight="1">
      <c r="A38" s="284">
        <v>501</v>
      </c>
      <c r="B38" s="285" t="s">
        <v>92</v>
      </c>
      <c r="C38" s="290">
        <v>1847</v>
      </c>
      <c r="D38" s="287">
        <v>0</v>
      </c>
      <c r="E38" s="286">
        <f t="shared" si="1"/>
        <v>1847</v>
      </c>
      <c r="F38" s="233"/>
      <c r="G38" s="289"/>
      <c r="H38" s="48"/>
      <c r="I38" s="48"/>
      <c r="J38" s="26"/>
    </row>
    <row r="39" spans="1:10" ht="19.5" customHeight="1">
      <c r="A39" s="284">
        <v>501</v>
      </c>
      <c r="B39" s="285" t="s">
        <v>93</v>
      </c>
      <c r="C39" s="290">
        <v>3000</v>
      </c>
      <c r="D39" s="287">
        <v>0</v>
      </c>
      <c r="E39" s="286">
        <f t="shared" si="1"/>
        <v>3000</v>
      </c>
      <c r="F39" s="233"/>
      <c r="G39" s="289"/>
      <c r="H39" s="47"/>
      <c r="I39" s="47"/>
      <c r="J39" s="26"/>
    </row>
    <row r="40" spans="1:10" ht="19.5" customHeight="1">
      <c r="A40" s="284">
        <v>501</v>
      </c>
      <c r="B40" s="285" t="s">
        <v>15</v>
      </c>
      <c r="C40" s="290">
        <v>6000</v>
      </c>
      <c r="D40" s="287">
        <v>0</v>
      </c>
      <c r="E40" s="286">
        <f t="shared" si="1"/>
        <v>6000</v>
      </c>
      <c r="F40" s="233"/>
      <c r="G40" s="289"/>
      <c r="H40" s="47"/>
      <c r="I40" s="47"/>
      <c r="J40" s="26"/>
    </row>
    <row r="41" spans="1:10" ht="18" customHeight="1">
      <c r="A41" s="284">
        <v>501</v>
      </c>
      <c r="B41" s="285" t="s">
        <v>16</v>
      </c>
      <c r="C41" s="290">
        <v>9000</v>
      </c>
      <c r="D41" s="287">
        <v>0</v>
      </c>
      <c r="E41" s="286">
        <f t="shared" si="1"/>
        <v>9000</v>
      </c>
      <c r="F41" s="233"/>
      <c r="G41" s="289"/>
      <c r="H41" s="47"/>
      <c r="I41" s="47"/>
      <c r="J41" s="26"/>
    </row>
    <row r="42" spans="1:10" ht="21" customHeight="1">
      <c r="A42" s="284">
        <v>501</v>
      </c>
      <c r="B42" s="285" t="s">
        <v>17</v>
      </c>
      <c r="C42" s="290">
        <v>20000</v>
      </c>
      <c r="D42" s="287">
        <v>0</v>
      </c>
      <c r="E42" s="286">
        <f t="shared" si="1"/>
        <v>20000</v>
      </c>
      <c r="F42" s="233"/>
      <c r="G42" s="289"/>
      <c r="H42" s="47"/>
      <c r="I42" s="47"/>
      <c r="J42" s="26"/>
    </row>
    <row r="43" spans="1:10" ht="24" customHeight="1">
      <c r="A43" s="284">
        <v>501</v>
      </c>
      <c r="B43" s="285" t="s">
        <v>18</v>
      </c>
      <c r="C43" s="290">
        <v>3000</v>
      </c>
      <c r="D43" s="287">
        <v>0</v>
      </c>
      <c r="E43" s="286">
        <f t="shared" si="1"/>
        <v>3000</v>
      </c>
      <c r="F43" s="233"/>
      <c r="G43" s="289"/>
      <c r="H43" s="47"/>
      <c r="I43" s="47"/>
      <c r="J43" s="26"/>
    </row>
    <row r="44" spans="1:10" ht="22.5" customHeight="1">
      <c r="A44" s="284">
        <v>501</v>
      </c>
      <c r="B44" s="285" t="s">
        <v>19</v>
      </c>
      <c r="C44" s="290">
        <v>0</v>
      </c>
      <c r="D44" s="287">
        <v>0</v>
      </c>
      <c r="E44" s="286">
        <f t="shared" si="1"/>
        <v>0</v>
      </c>
      <c r="F44" s="233"/>
      <c r="G44" s="289"/>
      <c r="H44" s="47"/>
      <c r="I44" s="47"/>
      <c r="J44" s="26"/>
    </row>
    <row r="45" spans="1:10" ht="24" customHeight="1">
      <c r="A45" s="284">
        <v>501</v>
      </c>
      <c r="B45" s="285" t="s">
        <v>20</v>
      </c>
      <c r="C45" s="290">
        <v>5000</v>
      </c>
      <c r="D45" s="287">
        <v>0</v>
      </c>
      <c r="E45" s="286">
        <f t="shared" si="1"/>
        <v>5000</v>
      </c>
      <c r="F45" s="233"/>
      <c r="G45" s="289"/>
      <c r="H45" s="47"/>
      <c r="I45" s="47"/>
      <c r="J45" s="26"/>
    </row>
    <row r="46" spans="1:10" ht="18" customHeight="1">
      <c r="A46" s="284">
        <v>501</v>
      </c>
      <c r="B46" s="285" t="s">
        <v>21</v>
      </c>
      <c r="C46" s="290">
        <v>50000</v>
      </c>
      <c r="D46" s="287">
        <v>0</v>
      </c>
      <c r="E46" s="286">
        <f t="shared" si="1"/>
        <v>50000</v>
      </c>
      <c r="F46" s="233"/>
      <c r="G46" s="289"/>
      <c r="H46" s="47"/>
      <c r="I46" s="47"/>
      <c r="J46" s="26"/>
    </row>
    <row r="47" spans="1:10" ht="24" customHeight="1">
      <c r="A47" s="284">
        <v>501</v>
      </c>
      <c r="B47" s="285" t="s">
        <v>109</v>
      </c>
      <c r="C47" s="290">
        <v>0</v>
      </c>
      <c r="D47" s="291">
        <v>0</v>
      </c>
      <c r="E47" s="290">
        <f>SUM(C47:D47)</f>
        <v>0</v>
      </c>
      <c r="F47" s="233"/>
      <c r="G47" s="289"/>
      <c r="H47" s="47"/>
      <c r="I47" s="47"/>
      <c r="J47" s="26"/>
    </row>
    <row r="48" spans="1:10" ht="24" customHeight="1">
      <c r="A48" s="284">
        <v>501</v>
      </c>
      <c r="B48" s="285" t="s">
        <v>22</v>
      </c>
      <c r="C48" s="286">
        <v>34000</v>
      </c>
      <c r="D48" s="287">
        <v>0</v>
      </c>
      <c r="E48" s="286">
        <f t="shared" si="1"/>
        <v>34000</v>
      </c>
      <c r="F48" s="233"/>
      <c r="G48" s="289"/>
      <c r="H48" s="47"/>
      <c r="I48" s="47"/>
      <c r="J48" s="26"/>
    </row>
    <row r="49" spans="1:10" ht="26.25" customHeight="1">
      <c r="A49" s="292" t="s">
        <v>23</v>
      </c>
      <c r="B49" s="292"/>
      <c r="C49" s="293">
        <f>SUM(C35:C48)</f>
        <v>466847</v>
      </c>
      <c r="D49" s="294">
        <f>SUM(D35:D48)</f>
        <v>0</v>
      </c>
      <c r="E49" s="294">
        <f>SUM(E35:E48)</f>
        <v>466847</v>
      </c>
      <c r="F49" s="233"/>
      <c r="G49" s="295"/>
      <c r="H49" s="47"/>
      <c r="I49" s="47"/>
      <c r="J49" s="26"/>
    </row>
    <row r="50" spans="1:10" ht="21" customHeight="1">
      <c r="A50" s="296">
        <v>502</v>
      </c>
      <c r="B50" s="297" t="s">
        <v>24</v>
      </c>
      <c r="C50" s="298">
        <v>50000</v>
      </c>
      <c r="D50" s="299">
        <v>0</v>
      </c>
      <c r="E50" s="290">
        <f aca="true" t="shared" si="2" ref="E50:E76">SUM(C50:D50)</f>
        <v>50000</v>
      </c>
      <c r="F50" s="233"/>
      <c r="G50" s="289"/>
      <c r="H50" s="26"/>
      <c r="I50" s="26"/>
      <c r="J50" s="26"/>
    </row>
    <row r="51" spans="1:10" ht="20.25" customHeight="1" hidden="1">
      <c r="A51" s="300">
        <v>502</v>
      </c>
      <c r="B51" s="301" t="s">
        <v>25</v>
      </c>
      <c r="C51" s="302">
        <v>0</v>
      </c>
      <c r="D51" s="302">
        <v>0</v>
      </c>
      <c r="E51" s="302">
        <f t="shared" si="2"/>
        <v>0</v>
      </c>
      <c r="F51" s="233"/>
      <c r="G51" s="289"/>
      <c r="H51" s="26"/>
      <c r="I51" s="26"/>
      <c r="J51" s="26"/>
    </row>
    <row r="52" spans="1:10" ht="19.5" customHeight="1" hidden="1">
      <c r="A52" s="300">
        <v>502</v>
      </c>
      <c r="B52" s="301" t="s">
        <v>26</v>
      </c>
      <c r="C52" s="302">
        <v>0</v>
      </c>
      <c r="D52" s="302">
        <v>0</v>
      </c>
      <c r="E52" s="302">
        <f t="shared" si="2"/>
        <v>0</v>
      </c>
      <c r="F52" s="233"/>
      <c r="G52" s="303"/>
      <c r="H52" s="26"/>
      <c r="I52" s="26"/>
      <c r="J52" s="26"/>
    </row>
    <row r="53" spans="1:10" ht="17.25" customHeight="1">
      <c r="A53" s="296">
        <v>502</v>
      </c>
      <c r="B53" s="297" t="s">
        <v>27</v>
      </c>
      <c r="C53" s="304">
        <v>685000</v>
      </c>
      <c r="D53" s="290">
        <v>0</v>
      </c>
      <c r="E53" s="290">
        <f t="shared" si="2"/>
        <v>685000</v>
      </c>
      <c r="F53" s="233"/>
      <c r="G53" s="289"/>
      <c r="H53" s="47"/>
      <c r="I53" s="47"/>
      <c r="J53" s="26"/>
    </row>
    <row r="54" spans="1:10" ht="21.75" customHeight="1">
      <c r="A54" s="296">
        <v>502</v>
      </c>
      <c r="B54" s="297" t="s">
        <v>28</v>
      </c>
      <c r="C54" s="304">
        <v>80000</v>
      </c>
      <c r="D54" s="290">
        <v>0</v>
      </c>
      <c r="E54" s="290">
        <f t="shared" si="2"/>
        <v>80000</v>
      </c>
      <c r="F54" s="233"/>
      <c r="G54" s="303"/>
      <c r="H54" s="47"/>
      <c r="I54" s="47"/>
      <c r="J54" s="26"/>
    </row>
    <row r="55" spans="1:10" ht="16.5" customHeight="1">
      <c r="A55" s="305" t="s">
        <v>29</v>
      </c>
      <c r="B55" s="305"/>
      <c r="C55" s="306">
        <f>SUM(C50:C54)</f>
        <v>815000</v>
      </c>
      <c r="D55" s="306">
        <f>SUM(D50:D54)</f>
        <v>0</v>
      </c>
      <c r="E55" s="306">
        <f t="shared" si="2"/>
        <v>815000</v>
      </c>
      <c r="F55" s="233"/>
      <c r="G55" s="295"/>
      <c r="H55" s="47"/>
      <c r="I55" s="47"/>
      <c r="J55" s="26"/>
    </row>
    <row r="56" spans="1:10" ht="19.5" customHeight="1">
      <c r="A56" s="307">
        <v>50421</v>
      </c>
      <c r="B56" s="308" t="s">
        <v>31</v>
      </c>
      <c r="C56" s="309">
        <v>0</v>
      </c>
      <c r="D56" s="309">
        <v>0</v>
      </c>
      <c r="E56" s="309">
        <f t="shared" si="2"/>
        <v>0</v>
      </c>
      <c r="F56" s="233"/>
      <c r="G56" s="289"/>
      <c r="H56" s="49"/>
      <c r="I56" s="49"/>
      <c r="J56" s="26"/>
    </row>
    <row r="57" spans="1:10" ht="21.75" customHeight="1">
      <c r="A57" s="284">
        <v>511</v>
      </c>
      <c r="B57" s="310" t="s">
        <v>30</v>
      </c>
      <c r="C57" s="290">
        <v>80000</v>
      </c>
      <c r="D57" s="286">
        <v>0</v>
      </c>
      <c r="E57" s="286">
        <f t="shared" si="2"/>
        <v>80000</v>
      </c>
      <c r="F57" s="233"/>
      <c r="G57" s="289"/>
      <c r="H57" s="47"/>
      <c r="I57" s="47"/>
      <c r="J57" s="26"/>
    </row>
    <row r="58" spans="1:10" ht="21" customHeight="1">
      <c r="A58" s="284">
        <v>512</v>
      </c>
      <c r="B58" s="285" t="s">
        <v>80</v>
      </c>
      <c r="C58" s="290">
        <v>0</v>
      </c>
      <c r="D58" s="287">
        <v>0</v>
      </c>
      <c r="E58" s="286">
        <f t="shared" si="2"/>
        <v>0</v>
      </c>
      <c r="F58" s="233"/>
      <c r="G58" s="289"/>
      <c r="H58" s="47"/>
      <c r="I58" s="47"/>
      <c r="J58" s="26"/>
    </row>
    <row r="59" spans="1:10" ht="20.25" customHeight="1">
      <c r="A59" s="284">
        <v>513</v>
      </c>
      <c r="B59" s="310" t="s">
        <v>32</v>
      </c>
      <c r="C59" s="290">
        <v>0</v>
      </c>
      <c r="D59" s="286">
        <v>0</v>
      </c>
      <c r="E59" s="286">
        <f t="shared" si="2"/>
        <v>0</v>
      </c>
      <c r="F59" s="233"/>
      <c r="G59" s="289"/>
      <c r="H59" s="47"/>
      <c r="I59" s="47"/>
      <c r="J59" s="26"/>
    </row>
    <row r="60" spans="1:10" ht="18.75" customHeight="1">
      <c r="A60" s="284">
        <v>518</v>
      </c>
      <c r="B60" s="310" t="s">
        <v>108</v>
      </c>
      <c r="C60" s="290">
        <v>4000</v>
      </c>
      <c r="D60" s="286">
        <v>0</v>
      </c>
      <c r="E60" s="286">
        <f>SUM(C60:D60)</f>
        <v>4000</v>
      </c>
      <c r="F60" s="233"/>
      <c r="G60" s="289"/>
      <c r="H60" s="47"/>
      <c r="I60" s="47"/>
      <c r="J60" s="26"/>
    </row>
    <row r="61" spans="1:10" ht="20.25" customHeight="1">
      <c r="A61" s="284">
        <v>518</v>
      </c>
      <c r="B61" s="310" t="s">
        <v>104</v>
      </c>
      <c r="C61" s="290">
        <v>30000</v>
      </c>
      <c r="D61" s="286">
        <v>0</v>
      </c>
      <c r="E61" s="286">
        <f t="shared" si="2"/>
        <v>30000</v>
      </c>
      <c r="F61" s="233"/>
      <c r="G61" s="289"/>
      <c r="H61" s="47"/>
      <c r="I61" s="47"/>
      <c r="J61" s="26"/>
    </row>
    <row r="62" spans="1:10" ht="19.5" customHeight="1">
      <c r="A62" s="284">
        <v>518</v>
      </c>
      <c r="B62" s="310" t="s">
        <v>34</v>
      </c>
      <c r="C62" s="290">
        <v>1000</v>
      </c>
      <c r="D62" s="286">
        <v>0</v>
      </c>
      <c r="E62" s="286">
        <f t="shared" si="2"/>
        <v>1000</v>
      </c>
      <c r="F62" s="233"/>
      <c r="G62" s="289"/>
      <c r="H62" s="47"/>
      <c r="I62" s="47"/>
      <c r="J62" s="26"/>
    </row>
    <row r="63" spans="1:10" ht="18.75" customHeight="1">
      <c r="A63" s="284">
        <v>518</v>
      </c>
      <c r="B63" s="310" t="s">
        <v>35</v>
      </c>
      <c r="C63" s="290">
        <v>5000</v>
      </c>
      <c r="D63" s="286">
        <v>0</v>
      </c>
      <c r="E63" s="286">
        <f t="shared" si="2"/>
        <v>5000</v>
      </c>
      <c r="F63" s="233"/>
      <c r="G63" s="289"/>
      <c r="H63" s="47"/>
      <c r="I63" s="47"/>
      <c r="J63" s="26"/>
    </row>
    <row r="64" spans="1:10" ht="20.25" customHeight="1" hidden="1">
      <c r="A64" s="311">
        <v>518</v>
      </c>
      <c r="B64" s="312" t="s">
        <v>36</v>
      </c>
      <c r="C64" s="290">
        <v>0</v>
      </c>
      <c r="D64" s="313">
        <v>0</v>
      </c>
      <c r="E64" s="313">
        <f t="shared" si="2"/>
        <v>0</v>
      </c>
      <c r="F64" s="233"/>
      <c r="G64" s="289"/>
      <c r="H64" s="50"/>
      <c r="I64" s="50"/>
      <c r="J64" s="26"/>
    </row>
    <row r="65" spans="1:10" ht="22.5" customHeight="1" hidden="1">
      <c r="A65" s="311">
        <v>518</v>
      </c>
      <c r="B65" s="312" t="s">
        <v>37</v>
      </c>
      <c r="C65" s="290">
        <v>0</v>
      </c>
      <c r="D65" s="313">
        <v>0</v>
      </c>
      <c r="E65" s="313">
        <f t="shared" si="2"/>
        <v>0</v>
      </c>
      <c r="F65" s="233"/>
      <c r="G65" s="289"/>
      <c r="H65" s="47"/>
      <c r="I65" s="47"/>
      <c r="J65" s="26"/>
    </row>
    <row r="66" spans="1:10" ht="22.5" customHeight="1">
      <c r="A66" s="284">
        <v>518</v>
      </c>
      <c r="B66" s="310" t="s">
        <v>38</v>
      </c>
      <c r="C66" s="290">
        <v>0</v>
      </c>
      <c r="D66" s="286">
        <v>0</v>
      </c>
      <c r="E66" s="286">
        <f>SUM(C66:D66)</f>
        <v>0</v>
      </c>
      <c r="F66" s="233"/>
      <c r="G66" s="289"/>
      <c r="H66" s="47"/>
      <c r="I66" s="47"/>
      <c r="J66" s="26"/>
    </row>
    <row r="67" spans="1:10" ht="21" customHeight="1">
      <c r="A67" s="284">
        <v>518</v>
      </c>
      <c r="B67" s="310" t="s">
        <v>105</v>
      </c>
      <c r="C67" s="290">
        <v>0</v>
      </c>
      <c r="D67" s="286">
        <v>0</v>
      </c>
      <c r="E67" s="286">
        <f t="shared" si="2"/>
        <v>0</v>
      </c>
      <c r="F67" s="233"/>
      <c r="G67" s="314"/>
      <c r="H67" s="47"/>
      <c r="I67" s="47"/>
      <c r="J67" s="26"/>
    </row>
    <row r="68" spans="1:10" ht="21.75" customHeight="1">
      <c r="A68" s="284">
        <v>518</v>
      </c>
      <c r="B68" s="310" t="s">
        <v>40</v>
      </c>
      <c r="C68" s="290">
        <v>0</v>
      </c>
      <c r="D68" s="286">
        <v>0</v>
      </c>
      <c r="E68" s="286">
        <f t="shared" si="2"/>
        <v>0</v>
      </c>
      <c r="F68" s="233"/>
      <c r="G68" s="289"/>
      <c r="H68" s="47"/>
      <c r="I68" s="47"/>
      <c r="J68" s="26"/>
    </row>
    <row r="69" spans="1:10" ht="19.5" customHeight="1">
      <c r="A69" s="284">
        <v>518</v>
      </c>
      <c r="B69" s="310" t="s">
        <v>41</v>
      </c>
      <c r="C69" s="290">
        <v>70000</v>
      </c>
      <c r="D69" s="286">
        <v>0</v>
      </c>
      <c r="E69" s="286">
        <f t="shared" si="2"/>
        <v>70000</v>
      </c>
      <c r="F69" s="233"/>
      <c r="G69" s="289"/>
      <c r="H69" s="49"/>
      <c r="I69" s="49"/>
      <c r="J69" s="26"/>
    </row>
    <row r="70" spans="1:10" ht="18.75" customHeight="1">
      <c r="A70" s="284">
        <v>518</v>
      </c>
      <c r="B70" s="310" t="s">
        <v>42</v>
      </c>
      <c r="C70" s="290">
        <v>0</v>
      </c>
      <c r="D70" s="286">
        <v>0</v>
      </c>
      <c r="E70" s="286">
        <f t="shared" si="2"/>
        <v>0</v>
      </c>
      <c r="F70" s="233"/>
      <c r="G70" s="289"/>
      <c r="H70" s="47"/>
      <c r="I70" s="47"/>
      <c r="J70" s="26"/>
    </row>
    <row r="71" spans="1:10" ht="21" customHeight="1">
      <c r="A71" s="284">
        <v>518</v>
      </c>
      <c r="B71" s="310" t="s">
        <v>107</v>
      </c>
      <c r="C71" s="290">
        <v>0</v>
      </c>
      <c r="D71" s="286">
        <v>0</v>
      </c>
      <c r="E71" s="286">
        <f>SUM(C71:D71)</f>
        <v>0</v>
      </c>
      <c r="F71" s="233"/>
      <c r="G71" s="289"/>
      <c r="H71" s="47"/>
      <c r="I71" s="47"/>
      <c r="J71" s="26"/>
    </row>
    <row r="72" spans="1:10" ht="19.5" customHeight="1">
      <c r="A72" s="284">
        <v>518</v>
      </c>
      <c r="B72" s="310" t="s">
        <v>43</v>
      </c>
      <c r="C72" s="290">
        <v>10000</v>
      </c>
      <c r="D72" s="286">
        <v>0</v>
      </c>
      <c r="E72" s="286">
        <f t="shared" si="2"/>
        <v>10000</v>
      </c>
      <c r="F72" s="233"/>
      <c r="G72" s="289"/>
      <c r="H72" s="47"/>
      <c r="I72" s="47"/>
      <c r="J72" s="26"/>
    </row>
    <row r="73" spans="1:10" ht="21" customHeight="1">
      <c r="A73" s="284">
        <v>518</v>
      </c>
      <c r="B73" s="310" t="s">
        <v>106</v>
      </c>
      <c r="C73" s="290">
        <v>0</v>
      </c>
      <c r="D73" s="286">
        <v>0</v>
      </c>
      <c r="E73" s="286">
        <f>SUM(C73:D73)</f>
        <v>0</v>
      </c>
      <c r="F73" s="233"/>
      <c r="G73" s="314"/>
      <c r="H73" s="47"/>
      <c r="I73" s="47"/>
      <c r="J73" s="26"/>
    </row>
    <row r="74" spans="1:10" ht="18" customHeight="1">
      <c r="A74" s="284">
        <v>518</v>
      </c>
      <c r="B74" s="310" t="s">
        <v>44</v>
      </c>
      <c r="C74" s="290">
        <v>20000</v>
      </c>
      <c r="D74" s="286">
        <v>0</v>
      </c>
      <c r="E74" s="286">
        <f t="shared" si="2"/>
        <v>20000</v>
      </c>
      <c r="F74" s="233"/>
      <c r="G74" s="289"/>
      <c r="H74" s="47"/>
      <c r="I74" s="47"/>
      <c r="J74" s="26"/>
    </row>
    <row r="75" spans="1:10" ht="20.25" customHeight="1">
      <c r="A75" s="284">
        <v>518</v>
      </c>
      <c r="B75" s="310" t="s">
        <v>45</v>
      </c>
      <c r="C75" s="290">
        <v>0</v>
      </c>
      <c r="D75" s="286">
        <v>0</v>
      </c>
      <c r="E75" s="286">
        <f t="shared" si="2"/>
        <v>0</v>
      </c>
      <c r="F75" s="233"/>
      <c r="G75" s="289"/>
      <c r="H75" s="47"/>
      <c r="I75" s="47"/>
      <c r="J75" s="26"/>
    </row>
    <row r="76" spans="1:10" ht="24" customHeight="1">
      <c r="A76" s="284">
        <v>518</v>
      </c>
      <c r="B76" s="310" t="s">
        <v>46</v>
      </c>
      <c r="C76" s="286">
        <v>0</v>
      </c>
      <c r="D76" s="286">
        <v>0</v>
      </c>
      <c r="E76" s="286">
        <f t="shared" si="2"/>
        <v>0</v>
      </c>
      <c r="F76" s="233"/>
      <c r="G76" s="315"/>
      <c r="H76" s="47"/>
      <c r="I76" s="47"/>
      <c r="J76" s="26"/>
    </row>
    <row r="77" spans="1:10" ht="21" customHeight="1">
      <c r="A77" s="316" t="s">
        <v>47</v>
      </c>
      <c r="B77" s="316"/>
      <c r="C77" s="317">
        <f>SUM(C57:C75)</f>
        <v>220000</v>
      </c>
      <c r="D77" s="318">
        <f>SUM(D57:D75)</f>
        <v>0</v>
      </c>
      <c r="E77" s="317">
        <f>SUM(E57:E75)</f>
        <v>220000</v>
      </c>
      <c r="F77" s="233"/>
      <c r="G77" s="319"/>
      <c r="H77" s="47"/>
      <c r="I77" s="47"/>
      <c r="J77" s="26"/>
    </row>
    <row r="78" spans="1:10" ht="21" customHeight="1">
      <c r="A78" s="320">
        <v>521</v>
      </c>
      <c r="B78" s="321" t="s">
        <v>48</v>
      </c>
      <c r="C78" s="322">
        <v>0</v>
      </c>
      <c r="D78" s="322">
        <v>0</v>
      </c>
      <c r="E78" s="322">
        <f>SUM(C78:D78)</f>
        <v>0</v>
      </c>
      <c r="F78" s="233"/>
      <c r="G78" s="289"/>
      <c r="H78" s="26"/>
      <c r="I78" s="26"/>
      <c r="J78" s="26"/>
    </row>
    <row r="79" spans="1:10" ht="21" customHeight="1">
      <c r="A79" s="323">
        <v>521</v>
      </c>
      <c r="B79" s="324" t="s">
        <v>49</v>
      </c>
      <c r="C79" s="325">
        <v>0</v>
      </c>
      <c r="D79" s="325">
        <v>0</v>
      </c>
      <c r="E79" s="325">
        <f>SUM(C79:D79)</f>
        <v>0</v>
      </c>
      <c r="F79" s="233"/>
      <c r="G79" s="289"/>
      <c r="H79" s="26"/>
      <c r="I79" s="26"/>
      <c r="J79" s="26"/>
    </row>
    <row r="80" spans="1:10" ht="21" customHeight="1">
      <c r="A80" s="326" t="s">
        <v>76</v>
      </c>
      <c r="B80" s="326"/>
      <c r="C80" s="327">
        <f>SUM(C78:C79)</f>
        <v>0</v>
      </c>
      <c r="D80" s="327">
        <f>SUM(D78:D79)</f>
        <v>0</v>
      </c>
      <c r="E80" s="327">
        <f>SUM(E78:E79)</f>
        <v>0</v>
      </c>
      <c r="F80" s="233"/>
      <c r="G80" s="289"/>
      <c r="H80" s="26"/>
      <c r="I80" s="26"/>
      <c r="J80" s="26"/>
    </row>
    <row r="81" spans="1:10" ht="18" customHeight="1">
      <c r="A81" s="320">
        <v>524</v>
      </c>
      <c r="B81" s="321" t="s">
        <v>73</v>
      </c>
      <c r="C81" s="328">
        <v>0</v>
      </c>
      <c r="D81" s="322">
        <v>0</v>
      </c>
      <c r="E81" s="322">
        <f>SUM(C81:D81)</f>
        <v>0</v>
      </c>
      <c r="F81" s="233"/>
      <c r="G81" s="289"/>
      <c r="H81" s="26"/>
      <c r="I81" s="26"/>
      <c r="J81" s="26"/>
    </row>
    <row r="82" spans="1:10" ht="18.75" customHeight="1">
      <c r="A82" s="323">
        <v>524</v>
      </c>
      <c r="B82" s="324" t="s">
        <v>89</v>
      </c>
      <c r="C82" s="329">
        <v>0</v>
      </c>
      <c r="D82" s="325">
        <v>0</v>
      </c>
      <c r="E82" s="325">
        <f>SUM(C82:D82)</f>
        <v>0</v>
      </c>
      <c r="F82" s="233"/>
      <c r="G82" s="289"/>
      <c r="H82" s="26"/>
      <c r="I82" s="26"/>
      <c r="J82" s="26"/>
    </row>
    <row r="83" spans="1:10" ht="18.75" customHeight="1">
      <c r="A83" s="326" t="s">
        <v>77</v>
      </c>
      <c r="B83" s="326"/>
      <c r="C83" s="317">
        <f>SUM(C81:C82)</f>
        <v>0</v>
      </c>
      <c r="D83" s="317">
        <f>SUM(D81:D82)</f>
        <v>0</v>
      </c>
      <c r="E83" s="317">
        <f>SUM(E81:E82)</f>
        <v>0</v>
      </c>
      <c r="F83" s="233"/>
      <c r="G83" s="289"/>
      <c r="H83" s="26"/>
      <c r="I83" s="26"/>
      <c r="J83" s="26"/>
    </row>
    <row r="84" spans="1:10" ht="18.75" customHeight="1">
      <c r="A84" s="320">
        <v>527</v>
      </c>
      <c r="B84" s="321" t="s">
        <v>50</v>
      </c>
      <c r="C84" s="322">
        <v>0</v>
      </c>
      <c r="D84" s="322">
        <v>0</v>
      </c>
      <c r="E84" s="322">
        <f>SUM(C84:D84)</f>
        <v>0</v>
      </c>
      <c r="F84" s="233"/>
      <c r="G84" s="289"/>
      <c r="H84" s="26"/>
      <c r="I84" s="26"/>
      <c r="J84" s="26"/>
    </row>
    <row r="85" spans="1:10" ht="21" customHeight="1">
      <c r="A85" s="330">
        <v>527</v>
      </c>
      <c r="B85" s="331" t="s">
        <v>81</v>
      </c>
      <c r="C85" s="332">
        <v>0</v>
      </c>
      <c r="D85" s="332">
        <v>0</v>
      </c>
      <c r="E85" s="332">
        <f>SUM(C85:D85)</f>
        <v>0</v>
      </c>
      <c r="F85" s="233"/>
      <c r="G85" s="289"/>
      <c r="H85" s="26"/>
      <c r="I85" s="26"/>
      <c r="J85" s="26"/>
    </row>
    <row r="86" spans="1:10" ht="21.75" customHeight="1">
      <c r="A86" s="330">
        <v>527</v>
      </c>
      <c r="B86" s="331" t="s">
        <v>117</v>
      </c>
      <c r="C86" s="332">
        <v>0</v>
      </c>
      <c r="D86" s="332">
        <v>0</v>
      </c>
      <c r="E86" s="332">
        <f>SUM(C86:D86)</f>
        <v>0</v>
      </c>
      <c r="F86" s="233"/>
      <c r="G86" s="289"/>
      <c r="H86" s="26"/>
      <c r="I86" s="26"/>
      <c r="J86" s="26"/>
    </row>
    <row r="87" spans="1:10" ht="24" customHeight="1">
      <c r="A87" s="323">
        <v>527</v>
      </c>
      <c r="B87" s="324" t="s">
        <v>110</v>
      </c>
      <c r="C87" s="325">
        <v>2000</v>
      </c>
      <c r="D87" s="325">
        <v>0</v>
      </c>
      <c r="E87" s="325">
        <f>SUM(C87:D87)</f>
        <v>2000</v>
      </c>
      <c r="F87" s="233"/>
      <c r="G87" s="289"/>
      <c r="H87" s="26"/>
      <c r="I87" s="26"/>
      <c r="J87" s="26"/>
    </row>
    <row r="88" spans="1:10" ht="24" customHeight="1">
      <c r="A88" s="326" t="s">
        <v>75</v>
      </c>
      <c r="B88" s="326"/>
      <c r="C88" s="327">
        <f>SUM(C84:C87)</f>
        <v>2000</v>
      </c>
      <c r="D88" s="327">
        <f>SUM(D84:D87)</f>
        <v>0</v>
      </c>
      <c r="E88" s="327">
        <f>SUM(E84:E87)</f>
        <v>2000</v>
      </c>
      <c r="F88" s="233"/>
      <c r="G88" s="289"/>
      <c r="H88" s="26"/>
      <c r="I88" s="26"/>
      <c r="J88" s="26"/>
    </row>
    <row r="89" spans="1:10" ht="15.75" customHeight="1">
      <c r="A89" s="333">
        <v>528</v>
      </c>
      <c r="B89" s="334" t="s">
        <v>39</v>
      </c>
      <c r="C89" s="328">
        <v>0</v>
      </c>
      <c r="D89" s="322">
        <v>0</v>
      </c>
      <c r="E89" s="322">
        <f>SUM(C89:D89)</f>
        <v>0</v>
      </c>
      <c r="F89" s="233"/>
      <c r="G89" s="289"/>
      <c r="H89" s="47"/>
      <c r="I89" s="47"/>
      <c r="J89" s="26"/>
    </row>
    <row r="90" spans="1:10" ht="15.75" customHeight="1">
      <c r="A90" s="323">
        <v>528</v>
      </c>
      <c r="B90" s="324" t="s">
        <v>97</v>
      </c>
      <c r="C90" s="329">
        <v>0</v>
      </c>
      <c r="D90" s="325">
        <v>0</v>
      </c>
      <c r="E90" s="325">
        <f>SUM(C90:D90)</f>
        <v>0</v>
      </c>
      <c r="F90" s="233"/>
      <c r="G90" s="289"/>
      <c r="H90" s="47"/>
      <c r="I90" s="47"/>
      <c r="J90" s="26"/>
    </row>
    <row r="91" spans="1:10" ht="24.75" customHeight="1">
      <c r="A91" s="335" t="s">
        <v>79</v>
      </c>
      <c r="B91" s="335"/>
      <c r="C91" s="336">
        <f>SUM(C89:C90)</f>
        <v>0</v>
      </c>
      <c r="D91" s="336">
        <f>SUM(D89:D90)</f>
        <v>0</v>
      </c>
      <c r="E91" s="336">
        <f>SUM(E89:E90)</f>
        <v>0</v>
      </c>
      <c r="F91" s="233"/>
      <c r="G91" s="289"/>
      <c r="H91" s="47"/>
      <c r="I91" s="47"/>
      <c r="J91" s="26"/>
    </row>
    <row r="92" spans="1:10" ht="21" customHeight="1">
      <c r="A92" s="337">
        <v>542</v>
      </c>
      <c r="B92" s="338" t="s">
        <v>94</v>
      </c>
      <c r="C92" s="339">
        <v>0</v>
      </c>
      <c r="D92" s="340">
        <v>0</v>
      </c>
      <c r="E92" s="341">
        <f aca="true" t="shared" si="3" ref="E92:E97">SUM(C92:D92)</f>
        <v>0</v>
      </c>
      <c r="F92" s="233"/>
      <c r="G92" s="289"/>
      <c r="H92" s="47"/>
      <c r="I92" s="47"/>
      <c r="J92" s="26"/>
    </row>
    <row r="93" spans="1:10" ht="21" customHeight="1">
      <c r="A93" s="337">
        <v>549</v>
      </c>
      <c r="B93" s="274" t="s">
        <v>78</v>
      </c>
      <c r="C93" s="339">
        <v>0</v>
      </c>
      <c r="D93" s="275">
        <v>0</v>
      </c>
      <c r="E93" s="341">
        <f t="shared" si="3"/>
        <v>0</v>
      </c>
      <c r="F93" s="233"/>
      <c r="G93" s="289"/>
      <c r="H93" s="47"/>
      <c r="I93" s="47"/>
      <c r="J93" s="26"/>
    </row>
    <row r="94" spans="1:10" ht="21.75" customHeight="1">
      <c r="A94" s="337">
        <v>549</v>
      </c>
      <c r="B94" s="274" t="s">
        <v>61</v>
      </c>
      <c r="C94" s="339">
        <v>0</v>
      </c>
      <c r="D94" s="275">
        <v>0</v>
      </c>
      <c r="E94" s="341">
        <f t="shared" si="3"/>
        <v>0</v>
      </c>
      <c r="F94" s="233"/>
      <c r="G94" s="289"/>
      <c r="H94" s="47"/>
      <c r="I94" s="47"/>
      <c r="J94" s="26"/>
    </row>
    <row r="95" spans="1:10" ht="21.75" customHeight="1">
      <c r="A95" s="337">
        <v>549</v>
      </c>
      <c r="B95" s="274" t="s">
        <v>99</v>
      </c>
      <c r="C95" s="339">
        <v>15000</v>
      </c>
      <c r="D95" s="275">
        <v>0</v>
      </c>
      <c r="E95" s="341">
        <f t="shared" si="3"/>
        <v>15000</v>
      </c>
      <c r="F95" s="233"/>
      <c r="G95" s="289"/>
      <c r="H95" s="47"/>
      <c r="I95" s="47"/>
      <c r="J95" s="26"/>
    </row>
    <row r="96" spans="1:10" ht="21" customHeight="1">
      <c r="A96" s="342">
        <v>549</v>
      </c>
      <c r="B96" s="262" t="s">
        <v>60</v>
      </c>
      <c r="C96" s="343">
        <v>0</v>
      </c>
      <c r="D96" s="263">
        <v>0</v>
      </c>
      <c r="E96" s="344">
        <f t="shared" si="3"/>
        <v>0</v>
      </c>
      <c r="F96" s="233"/>
      <c r="G96" s="289"/>
      <c r="H96" s="47"/>
      <c r="I96" s="47"/>
      <c r="J96" s="26"/>
    </row>
    <row r="97" spans="1:10" ht="26.25" customHeight="1">
      <c r="A97" s="345">
        <v>549</v>
      </c>
      <c r="B97" s="346" t="s">
        <v>111</v>
      </c>
      <c r="C97" s="347">
        <v>0</v>
      </c>
      <c r="D97" s="332">
        <v>0</v>
      </c>
      <c r="E97" s="348">
        <f t="shared" si="3"/>
        <v>0</v>
      </c>
      <c r="F97" s="233"/>
      <c r="G97" s="295"/>
      <c r="H97" s="47"/>
      <c r="I97" s="47"/>
      <c r="J97" s="26"/>
    </row>
    <row r="98" spans="1:10" ht="23.25" customHeight="1">
      <c r="A98" s="349" t="s">
        <v>52</v>
      </c>
      <c r="B98" s="350"/>
      <c r="C98" s="265">
        <f>SUM(C92:C97)</f>
        <v>15000</v>
      </c>
      <c r="D98" s="265">
        <f>SUM(D92:D97)</f>
        <v>0</v>
      </c>
      <c r="E98" s="265">
        <f>SUM(E92:E97)</f>
        <v>15000</v>
      </c>
      <c r="F98" s="351"/>
      <c r="G98" s="289"/>
      <c r="H98" s="47"/>
      <c r="I98" s="47"/>
      <c r="J98" s="26"/>
    </row>
    <row r="99" spans="1:10" ht="21.75" customHeight="1">
      <c r="A99" s="337">
        <v>558</v>
      </c>
      <c r="B99" s="338" t="s">
        <v>98</v>
      </c>
      <c r="C99" s="339">
        <v>20000</v>
      </c>
      <c r="D99" s="340">
        <v>0</v>
      </c>
      <c r="E99" s="341">
        <f>SUM(C99:D99)</f>
        <v>20000</v>
      </c>
      <c r="F99" s="351"/>
      <c r="G99" s="289"/>
      <c r="H99" s="47"/>
      <c r="I99" s="47"/>
      <c r="J99" s="26"/>
    </row>
    <row r="100" spans="1:10" ht="21.75" customHeight="1">
      <c r="A100" s="337">
        <v>591</v>
      </c>
      <c r="B100" s="274" t="s">
        <v>102</v>
      </c>
      <c r="C100" s="339">
        <v>0</v>
      </c>
      <c r="D100" s="275">
        <v>0</v>
      </c>
      <c r="E100" s="341">
        <f>SUM(C100:D100)</f>
        <v>0</v>
      </c>
      <c r="F100" s="351"/>
      <c r="G100" s="289"/>
      <c r="H100" s="47"/>
      <c r="I100" s="47"/>
      <c r="J100" s="26"/>
    </row>
    <row r="101" spans="1:10" ht="21" customHeight="1">
      <c r="A101" s="264" t="s">
        <v>84</v>
      </c>
      <c r="B101" s="264"/>
      <c r="C101" s="265">
        <f>SUM(C99:C100)</f>
        <v>20000</v>
      </c>
      <c r="D101" s="265">
        <f>SUM(D99:D100)</f>
        <v>0</v>
      </c>
      <c r="E101" s="265">
        <f>SUM(E98:E100)</f>
        <v>35000</v>
      </c>
      <c r="F101" s="351"/>
      <c r="G101" s="289"/>
      <c r="H101" s="47"/>
      <c r="I101" s="47"/>
      <c r="J101" s="26"/>
    </row>
    <row r="102" spans="1:10" ht="21" customHeight="1">
      <c r="A102" s="352">
        <v>551</v>
      </c>
      <c r="B102" s="353" t="s">
        <v>53</v>
      </c>
      <c r="C102" s="354">
        <v>51153</v>
      </c>
      <c r="D102" s="355">
        <v>0</v>
      </c>
      <c r="E102" s="356">
        <f>SUM(C102:D102)</f>
        <v>51153</v>
      </c>
      <c r="F102" s="233"/>
      <c r="G102" s="357"/>
      <c r="H102" s="47"/>
      <c r="I102" s="47"/>
      <c r="J102" s="26"/>
    </row>
    <row r="103" spans="1:10" ht="22.5" customHeight="1">
      <c r="A103" s="358" t="s">
        <v>54</v>
      </c>
      <c r="B103" s="359"/>
      <c r="C103" s="360">
        <f>C49+C55+C56+C77+C80+C83+C88+C98+C91+C101+C102</f>
        <v>1590000</v>
      </c>
      <c r="D103" s="360">
        <f>D49+D55+D56+D77+D80+D83+D88+D98+D91+D101+D102</f>
        <v>0</v>
      </c>
      <c r="E103" s="360">
        <f>SUM(C103:D103)</f>
        <v>1590000</v>
      </c>
      <c r="F103" s="233"/>
      <c r="G103" s="361"/>
      <c r="H103" s="47"/>
      <c r="I103" s="47"/>
      <c r="J103" s="26"/>
    </row>
    <row r="104" spans="1:10" ht="21.75" customHeight="1">
      <c r="A104" s="362" t="s">
        <v>55</v>
      </c>
      <c r="B104" s="363"/>
      <c r="C104" s="364">
        <f>(C34-C103)</f>
        <v>0</v>
      </c>
      <c r="D104" s="365">
        <f>(D34-D103)</f>
        <v>0</v>
      </c>
      <c r="E104" s="366">
        <f>SUM(C104:D104)</f>
        <v>0</v>
      </c>
      <c r="F104" s="233"/>
      <c r="G104" s="266"/>
      <c r="H104" s="47"/>
      <c r="I104" s="47"/>
      <c r="J104" s="26"/>
    </row>
    <row r="105" spans="1:10" ht="16.5" customHeight="1">
      <c r="A105" s="367"/>
      <c r="B105" s="367"/>
      <c r="C105" s="368"/>
      <c r="D105" s="368"/>
      <c r="E105" s="368"/>
      <c r="F105" s="233"/>
      <c r="G105" s="266"/>
      <c r="H105" s="47"/>
      <c r="I105" s="47"/>
      <c r="J105" s="26"/>
    </row>
    <row r="106" spans="1:7" ht="16.5" customHeight="1">
      <c r="A106" s="369"/>
      <c r="B106" s="369"/>
      <c r="C106" s="369"/>
      <c r="D106" s="369"/>
      <c r="E106" s="369"/>
      <c r="F106" s="233"/>
      <c r="G106" s="233"/>
    </row>
    <row r="107" spans="1:25" ht="15.75" customHeight="1">
      <c r="A107" s="370"/>
      <c r="B107" s="371"/>
      <c r="C107" s="372"/>
      <c r="D107" s="372"/>
      <c r="E107" s="372"/>
      <c r="F107" s="373"/>
      <c r="G107" s="374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25" ht="14.25" customHeight="1">
      <c r="A108" s="370"/>
      <c r="B108" s="371"/>
      <c r="C108" s="372"/>
      <c r="D108" s="372"/>
      <c r="E108" s="372"/>
      <c r="F108" s="373"/>
      <c r="G108" s="374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8" customHeight="1">
      <c r="A109" s="370"/>
      <c r="B109" s="371"/>
      <c r="C109" s="372"/>
      <c r="D109" s="372"/>
      <c r="E109" s="372"/>
      <c r="F109" s="373"/>
      <c r="G109" s="375"/>
      <c r="H109" s="173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</row>
    <row r="110" spans="1:25" ht="15" customHeight="1">
      <c r="A110" s="229"/>
      <c r="B110" s="230"/>
      <c r="C110" s="163"/>
      <c r="D110" s="163"/>
      <c r="E110" s="163"/>
      <c r="F110" s="28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</row>
    <row r="111" spans="1:25" ht="17.25" customHeight="1">
      <c r="A111" s="227"/>
      <c r="B111" s="227"/>
      <c r="C111" s="61"/>
      <c r="D111" s="61"/>
      <c r="E111" s="61"/>
      <c r="F111" s="28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</row>
    <row r="112" spans="1:25" ht="17.25" customHeight="1">
      <c r="A112" s="39"/>
      <c r="B112" s="39"/>
      <c r="C112" s="166"/>
      <c r="D112" s="166"/>
      <c r="E112" s="166"/>
      <c r="F112" s="28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</row>
    <row r="113" spans="1:25" ht="17.25" customHeight="1">
      <c r="A113" s="167"/>
      <c r="B113" s="29"/>
      <c r="C113" s="29"/>
      <c r="D113" s="29"/>
      <c r="E113" s="29"/>
      <c r="F113" s="28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</row>
    <row r="114" spans="1:25" ht="17.25" customHeight="1">
      <c r="A114" s="164"/>
      <c r="B114" s="168"/>
      <c r="C114" s="169"/>
      <c r="D114" s="169"/>
      <c r="E114" s="169"/>
      <c r="F114" s="28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</row>
    <row r="115" spans="1:25" ht="17.25" customHeight="1">
      <c r="A115" s="229"/>
      <c r="B115" s="230"/>
      <c r="C115" s="163"/>
      <c r="D115" s="163"/>
      <c r="E115" s="163"/>
      <c r="F115" s="28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</row>
    <row r="116" spans="1:25" ht="17.25" customHeight="1">
      <c r="A116" s="164"/>
      <c r="B116" s="165"/>
      <c r="C116" s="38"/>
      <c r="D116" s="38"/>
      <c r="E116" s="38"/>
      <c r="F116" s="28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</row>
    <row r="117" spans="1:25" ht="17.25" customHeight="1">
      <c r="A117" s="164"/>
      <c r="B117" s="165"/>
      <c r="C117" s="38"/>
      <c r="D117" s="38"/>
      <c r="E117" s="38"/>
      <c r="F117" s="28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</row>
    <row r="118" spans="1:25" ht="17.25" customHeight="1">
      <c r="A118" s="164"/>
      <c r="B118" s="165"/>
      <c r="C118" s="38"/>
      <c r="D118" s="38"/>
      <c r="E118" s="38"/>
      <c r="F118" s="28"/>
      <c r="G118" s="173"/>
      <c r="H118" s="173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</row>
    <row r="119" spans="1:25" ht="17.25" customHeight="1">
      <c r="A119" s="229"/>
      <c r="B119" s="230"/>
      <c r="C119" s="163"/>
      <c r="D119" s="163"/>
      <c r="E119" s="163"/>
      <c r="F119" s="28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</row>
    <row r="120" spans="1:25" ht="17.25" customHeight="1">
      <c r="A120" s="227"/>
      <c r="B120" s="228"/>
      <c r="C120" s="61"/>
      <c r="D120" s="61"/>
      <c r="E120" s="61"/>
      <c r="F120" s="28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</row>
    <row r="121" spans="1:25" ht="17.25" customHeight="1">
      <c r="A121" s="39"/>
      <c r="B121" s="39"/>
      <c r="C121" s="166"/>
      <c r="D121" s="166"/>
      <c r="E121" s="166"/>
      <c r="F121" s="28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</row>
    <row r="122" spans="1:25" ht="17.25" customHeight="1">
      <c r="A122" s="167"/>
      <c r="B122" s="29"/>
      <c r="C122" s="29"/>
      <c r="D122" s="29"/>
      <c r="E122" s="29"/>
      <c r="F122" s="170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1:44" ht="15">
      <c r="A123" s="164"/>
      <c r="B123" s="168"/>
      <c r="C123" s="169"/>
      <c r="D123" s="169"/>
      <c r="E123" s="169"/>
      <c r="F123" s="29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</row>
    <row r="124" spans="1:44" ht="15">
      <c r="A124" s="229"/>
      <c r="B124" s="230"/>
      <c r="C124" s="163"/>
      <c r="D124" s="163"/>
      <c r="E124" s="163"/>
      <c r="F124" s="29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</row>
    <row r="125" spans="1:44" ht="15">
      <c r="A125" s="164"/>
      <c r="B125" s="165"/>
      <c r="C125" s="38"/>
      <c r="D125" s="38"/>
      <c r="E125" s="38"/>
      <c r="F125" s="29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</row>
    <row r="126" spans="1:44" ht="15">
      <c r="A126" s="164"/>
      <c r="B126" s="165"/>
      <c r="C126" s="38"/>
      <c r="D126" s="38"/>
      <c r="E126" s="38"/>
      <c r="F126" s="29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</row>
    <row r="127" spans="1:44" ht="15">
      <c r="A127" s="164"/>
      <c r="B127" s="165"/>
      <c r="C127" s="38"/>
      <c r="D127" s="38"/>
      <c r="E127" s="38"/>
      <c r="F127" s="29"/>
      <c r="G127" s="173"/>
      <c r="H127" s="173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</row>
    <row r="128" spans="1:44" ht="15">
      <c r="A128" s="229"/>
      <c r="B128" s="230"/>
      <c r="C128" s="163"/>
      <c r="D128" s="163"/>
      <c r="E128" s="163"/>
      <c r="F128" s="27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</row>
    <row r="129" spans="1:44" ht="15">
      <c r="A129" s="227"/>
      <c r="B129" s="228"/>
      <c r="C129" s="61"/>
      <c r="D129" s="61"/>
      <c r="E129" s="61"/>
      <c r="F129" s="30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</row>
    <row r="130" spans="1:44" ht="15">
      <c r="A130" s="39"/>
      <c r="B130" s="39"/>
      <c r="C130" s="166"/>
      <c r="D130" s="166"/>
      <c r="E130" s="166"/>
      <c r="F130" s="27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</row>
    <row r="131" spans="1:44" ht="15">
      <c r="A131" s="167"/>
      <c r="B131" s="29"/>
      <c r="C131" s="29"/>
      <c r="D131" s="29"/>
      <c r="E131" s="29"/>
      <c r="F131" s="27"/>
      <c r="G131" s="26"/>
      <c r="H131" s="26"/>
      <c r="I131" s="174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</row>
    <row r="132" spans="1:44" ht="15">
      <c r="A132" s="164"/>
      <c r="B132" s="168"/>
      <c r="C132" s="169"/>
      <c r="D132" s="169"/>
      <c r="E132" s="169"/>
      <c r="F132" s="31"/>
      <c r="G132" s="26"/>
      <c r="H132" s="26"/>
      <c r="I132" s="174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</row>
    <row r="133" spans="1:44" ht="15">
      <c r="A133" s="229"/>
      <c r="B133" s="230"/>
      <c r="C133" s="163"/>
      <c r="D133" s="163"/>
      <c r="E133" s="163"/>
      <c r="F133" s="30"/>
      <c r="G133" s="26"/>
      <c r="H133" s="26"/>
      <c r="I133" s="174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</row>
    <row r="134" spans="1:44" ht="15">
      <c r="A134" s="164"/>
      <c r="B134" s="165"/>
      <c r="C134" s="38"/>
      <c r="D134" s="38"/>
      <c r="E134" s="38"/>
      <c r="F134" s="32"/>
      <c r="G134" s="26"/>
      <c r="H134" s="26"/>
      <c r="I134" s="174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</row>
    <row r="135" spans="1:44" ht="15">
      <c r="A135" s="164"/>
      <c r="B135" s="165"/>
      <c r="C135" s="38"/>
      <c r="D135" s="38"/>
      <c r="E135" s="38"/>
      <c r="F135" s="29"/>
      <c r="G135" s="26"/>
      <c r="H135" s="26"/>
      <c r="I135" s="174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</row>
    <row r="136" spans="1:44" ht="15">
      <c r="A136" s="164"/>
      <c r="B136" s="165"/>
      <c r="C136" s="38"/>
      <c r="D136" s="38"/>
      <c r="E136" s="38"/>
      <c r="F136" s="29"/>
      <c r="G136" s="173"/>
      <c r="H136" s="173"/>
      <c r="I136" s="174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</row>
    <row r="137" spans="1:44" ht="15">
      <c r="A137" s="229"/>
      <c r="B137" s="230"/>
      <c r="C137" s="163"/>
      <c r="D137" s="163"/>
      <c r="E137" s="163"/>
      <c r="F137" s="26"/>
      <c r="G137" s="26"/>
      <c r="H137" s="26"/>
      <c r="I137" s="174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</row>
    <row r="138" spans="1:44" ht="15">
      <c r="A138" s="227"/>
      <c r="B138" s="228"/>
      <c r="C138" s="61"/>
      <c r="D138" s="61"/>
      <c r="E138" s="61"/>
      <c r="F138" s="33"/>
      <c r="G138" s="26"/>
      <c r="H138" s="26"/>
      <c r="I138" s="174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</row>
    <row r="139" spans="1:44" ht="15">
      <c r="A139" s="59"/>
      <c r="B139" s="60"/>
      <c r="C139" s="61"/>
      <c r="D139" s="61"/>
      <c r="E139" s="61"/>
      <c r="F139" s="33"/>
      <c r="G139" s="26"/>
      <c r="H139" s="26"/>
      <c r="I139" s="174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</row>
    <row r="140" spans="1:44" ht="15">
      <c r="A140" s="167"/>
      <c r="B140" s="29"/>
      <c r="C140" s="29"/>
      <c r="D140" s="29"/>
      <c r="E140" s="29"/>
      <c r="F140" s="33"/>
      <c r="G140" s="26"/>
      <c r="H140" s="26"/>
      <c r="I140" s="174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</row>
    <row r="141" spans="1:44" ht="15">
      <c r="A141" s="58"/>
      <c r="B141" s="171"/>
      <c r="C141" s="172"/>
      <c r="D141" s="172"/>
      <c r="E141" s="172"/>
      <c r="F141" s="33"/>
      <c r="G141" s="26"/>
      <c r="H141" s="26"/>
      <c r="I141" s="174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</row>
    <row r="142" spans="1:44" ht="15">
      <c r="A142" s="223"/>
      <c r="B142" s="223"/>
      <c r="C142" s="175"/>
      <c r="D142" s="175"/>
      <c r="E142" s="175"/>
      <c r="F142" s="33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</row>
    <row r="143" spans="1:44" ht="15">
      <c r="A143" s="41"/>
      <c r="B143" s="42"/>
      <c r="C143" s="84"/>
      <c r="D143" s="84"/>
      <c r="E143" s="84"/>
      <c r="F143" s="33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</row>
    <row r="144" spans="1:44" ht="15">
      <c r="A144" s="223"/>
      <c r="B144" s="223"/>
      <c r="C144" s="175"/>
      <c r="D144" s="175"/>
      <c r="E144" s="175"/>
      <c r="F144" s="33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</row>
    <row r="145" spans="1:44" ht="15">
      <c r="A145" s="226"/>
      <c r="B145" s="226"/>
      <c r="C145" s="176"/>
      <c r="D145" s="176"/>
      <c r="E145" s="176"/>
      <c r="F145" s="33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</row>
    <row r="146" spans="1:44" ht="15">
      <c r="A146" s="44"/>
      <c r="B146" s="44"/>
      <c r="C146" s="176"/>
      <c r="D146" s="176"/>
      <c r="E146" s="176"/>
      <c r="F146" s="33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</row>
    <row r="147" spans="1:44" ht="15">
      <c r="A147" s="177"/>
      <c r="B147" s="26"/>
      <c r="C147" s="26"/>
      <c r="D147" s="26"/>
      <c r="E147" s="26"/>
      <c r="F147" s="33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</row>
    <row r="148" spans="1:44" ht="15">
      <c r="A148" s="41"/>
      <c r="B148" s="178"/>
      <c r="C148" s="179"/>
      <c r="D148" s="179"/>
      <c r="E148" s="179"/>
      <c r="F148" s="33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</row>
    <row r="149" spans="1:44" ht="15">
      <c r="A149" s="223"/>
      <c r="B149" s="223"/>
      <c r="C149" s="175"/>
      <c r="D149" s="175"/>
      <c r="E149" s="175"/>
      <c r="F149" s="33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</row>
    <row r="150" spans="1:44" ht="15">
      <c r="A150" s="41"/>
      <c r="B150" s="42"/>
      <c r="C150" s="84"/>
      <c r="D150" s="84"/>
      <c r="E150" s="84"/>
      <c r="F150" s="33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</row>
    <row r="151" spans="1:44" ht="15">
      <c r="A151" s="223"/>
      <c r="B151" s="223"/>
      <c r="C151" s="175"/>
      <c r="D151" s="175"/>
      <c r="E151" s="175"/>
      <c r="F151" s="33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</row>
    <row r="152" spans="1:44" ht="15">
      <c r="A152" s="226"/>
      <c r="B152" s="226"/>
      <c r="C152" s="176"/>
      <c r="D152" s="176"/>
      <c r="E152" s="176"/>
      <c r="F152" s="33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</row>
    <row r="153" spans="1:44" ht="15">
      <c r="A153" s="44"/>
      <c r="B153" s="44"/>
      <c r="C153" s="176"/>
      <c r="D153" s="176"/>
      <c r="E153" s="176"/>
      <c r="F153" s="33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</row>
    <row r="154" spans="1:44" ht="15">
      <c r="A154" s="177"/>
      <c r="B154" s="26"/>
      <c r="C154" s="26"/>
      <c r="D154" s="26"/>
      <c r="E154" s="26"/>
      <c r="F154" s="33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</row>
    <row r="155" spans="1:44" ht="15">
      <c r="A155" s="41"/>
      <c r="B155" s="178"/>
      <c r="C155" s="179"/>
      <c r="D155" s="179"/>
      <c r="E155" s="179"/>
      <c r="F155" s="33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</row>
    <row r="156" spans="1:44" ht="15">
      <c r="A156" s="223"/>
      <c r="B156" s="223"/>
      <c r="C156" s="175"/>
      <c r="D156" s="175"/>
      <c r="E156" s="175"/>
      <c r="F156" s="33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</row>
    <row r="157" spans="1:44" ht="15">
      <c r="A157" s="41"/>
      <c r="B157" s="43"/>
      <c r="C157" s="84"/>
      <c r="D157" s="175"/>
      <c r="E157" s="84"/>
      <c r="F157" s="33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</row>
    <row r="158" spans="1:44" ht="15">
      <c r="A158" s="41"/>
      <c r="B158" s="42"/>
      <c r="C158" s="84"/>
      <c r="D158" s="84"/>
      <c r="E158" s="84"/>
      <c r="F158" s="33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</row>
    <row r="159" spans="1:44" ht="15">
      <c r="A159" s="223"/>
      <c r="B159" s="223"/>
      <c r="C159" s="175"/>
      <c r="D159" s="175"/>
      <c r="E159" s="175"/>
      <c r="F159" s="33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</row>
    <row r="160" spans="1:44" ht="15">
      <c r="A160" s="226"/>
      <c r="B160" s="226"/>
      <c r="C160" s="176"/>
      <c r="D160" s="176"/>
      <c r="E160" s="176"/>
      <c r="F160" s="33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</row>
    <row r="161" spans="1:44" ht="15">
      <c r="A161" s="42"/>
      <c r="B161" s="42"/>
      <c r="C161" s="84"/>
      <c r="D161" s="84"/>
      <c r="E161" s="84"/>
      <c r="F161" s="33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</row>
    <row r="162" spans="1:44" ht="15">
      <c r="A162" s="231"/>
      <c r="B162" s="231"/>
      <c r="C162" s="231"/>
      <c r="D162" s="231"/>
      <c r="E162" s="231"/>
      <c r="F162" s="34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</row>
    <row r="163" spans="1:44" ht="15">
      <c r="A163" s="224"/>
      <c r="B163" s="225"/>
      <c r="C163" s="180"/>
      <c r="D163" s="180"/>
      <c r="E163" s="180"/>
      <c r="F163" s="28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</row>
    <row r="164" spans="1:44" ht="15">
      <c r="A164" s="224"/>
      <c r="B164" s="225"/>
      <c r="C164" s="180"/>
      <c r="D164" s="180"/>
      <c r="E164" s="180"/>
      <c r="F164" s="28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</row>
    <row r="165" spans="1:44" ht="15">
      <c r="A165" s="221"/>
      <c r="B165" s="222"/>
      <c r="C165" s="181"/>
      <c r="D165" s="181"/>
      <c r="E165" s="181"/>
      <c r="F165" s="28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</row>
    <row r="166" spans="1:44" ht="15">
      <c r="A166" s="42"/>
      <c r="B166" s="42"/>
      <c r="C166" s="42"/>
      <c r="D166" s="42"/>
      <c r="E166" s="42"/>
      <c r="F166" s="28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</row>
    <row r="167" spans="1:44" ht="15">
      <c r="A167" s="42"/>
      <c r="B167" s="42"/>
      <c r="C167" s="42"/>
      <c r="D167" s="42"/>
      <c r="E167" s="42"/>
      <c r="F167" s="28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</row>
    <row r="168" spans="1:44" ht="15">
      <c r="A168" s="182"/>
      <c r="B168" s="42"/>
      <c r="C168" s="42"/>
      <c r="D168" s="42"/>
      <c r="E168" s="42"/>
      <c r="F168" s="28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</row>
    <row r="169" spans="1:44" ht="15">
      <c r="A169" s="219"/>
      <c r="B169" s="220"/>
      <c r="C169" s="84"/>
      <c r="D169" s="84"/>
      <c r="E169" s="84"/>
      <c r="F169" s="28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</row>
    <row r="170" spans="1:44" ht="15">
      <c r="A170" s="219"/>
      <c r="B170" s="220"/>
      <c r="C170" s="84"/>
      <c r="D170" s="84"/>
      <c r="E170" s="84"/>
      <c r="F170" s="28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</row>
    <row r="171" spans="1:44" ht="15">
      <c r="A171" s="219"/>
      <c r="B171" s="220"/>
      <c r="C171" s="84"/>
      <c r="D171" s="84"/>
      <c r="E171" s="84"/>
      <c r="F171" s="28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</row>
    <row r="172" spans="1:44" ht="15">
      <c r="A172" s="42"/>
      <c r="B172" s="42"/>
      <c r="C172" s="42"/>
      <c r="D172" s="42"/>
      <c r="E172" s="42"/>
      <c r="F172" s="28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</row>
    <row r="173" spans="1:44" ht="15">
      <c r="A173" s="42"/>
      <c r="B173" s="42"/>
      <c r="C173" s="42"/>
      <c r="D173" s="42"/>
      <c r="E173" s="42"/>
      <c r="F173" s="28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</row>
    <row r="174" spans="1:44" ht="15">
      <c r="A174" s="42"/>
      <c r="B174" s="42"/>
      <c r="C174" s="42"/>
      <c r="D174" s="42"/>
      <c r="E174" s="42"/>
      <c r="F174" s="28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</row>
    <row r="175" spans="1:44" ht="15">
      <c r="A175" s="42"/>
      <c r="B175" s="42"/>
      <c r="C175" s="42"/>
      <c r="D175" s="42"/>
      <c r="E175" s="42"/>
      <c r="F175" s="28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</row>
    <row r="176" spans="1:44" ht="15">
      <c r="A176" s="42"/>
      <c r="B176" s="42"/>
      <c r="C176" s="42"/>
      <c r="D176" s="42"/>
      <c r="E176" s="42"/>
      <c r="F176" s="28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</row>
    <row r="177" spans="1:44" ht="15">
      <c r="A177" s="42"/>
      <c r="B177" s="42"/>
      <c r="C177" s="42"/>
      <c r="D177" s="42"/>
      <c r="E177" s="42"/>
      <c r="F177" s="28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</row>
    <row r="178" spans="1:44" ht="12.75">
      <c r="A178" s="26"/>
      <c r="B178" s="26"/>
      <c r="C178" s="26"/>
      <c r="D178" s="26"/>
      <c r="E178" s="26"/>
      <c r="F178" s="28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</row>
    <row r="179" spans="1:44" ht="12.75">
      <c r="A179" s="26"/>
      <c r="B179" s="26"/>
      <c r="C179" s="26"/>
      <c r="D179" s="26"/>
      <c r="E179" s="26"/>
      <c r="F179" s="28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</row>
    <row r="180" spans="1:44" ht="12.75">
      <c r="A180" s="26"/>
      <c r="B180" s="26"/>
      <c r="C180" s="26"/>
      <c r="D180" s="26"/>
      <c r="E180" s="26"/>
      <c r="F180" s="28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</row>
    <row r="181" spans="1:44" ht="12.75">
      <c r="A181" s="26"/>
      <c r="B181" s="26"/>
      <c r="C181" s="26"/>
      <c r="D181" s="26"/>
      <c r="E181" s="26"/>
      <c r="F181" s="28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</row>
    <row r="182" spans="1:44" ht="12.75">
      <c r="A182" s="26"/>
      <c r="B182" s="26"/>
      <c r="C182" s="26"/>
      <c r="D182" s="26"/>
      <c r="E182" s="26"/>
      <c r="F182" s="28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</row>
    <row r="183" spans="1:44" ht="12.75">
      <c r="A183" s="28"/>
      <c r="B183" s="28"/>
      <c r="C183" s="28"/>
      <c r="D183" s="28"/>
      <c r="E183" s="28"/>
      <c r="F183" s="28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</row>
    <row r="184" spans="1:44" ht="12.75">
      <c r="A184" s="28"/>
      <c r="B184" s="28"/>
      <c r="C184" s="28"/>
      <c r="D184" s="28"/>
      <c r="E184" s="28"/>
      <c r="F184" s="28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</row>
    <row r="185" spans="1:44" ht="12.75">
      <c r="A185" s="28"/>
      <c r="B185" s="28"/>
      <c r="C185" s="28"/>
      <c r="D185" s="28"/>
      <c r="E185" s="28"/>
      <c r="F185" s="28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</row>
    <row r="186" spans="1:44" ht="12.75">
      <c r="A186" s="28"/>
      <c r="B186" s="28"/>
      <c r="C186" s="28"/>
      <c r="D186" s="28"/>
      <c r="E186" s="28"/>
      <c r="F186" s="28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</row>
    <row r="187" spans="1:44" ht="12.75">
      <c r="A187" s="28"/>
      <c r="B187" s="28"/>
      <c r="C187" s="28"/>
      <c r="D187" s="28"/>
      <c r="E187" s="28"/>
      <c r="F187" s="28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</row>
    <row r="188" spans="1:44" ht="12.75">
      <c r="A188" s="28"/>
      <c r="B188" s="28"/>
      <c r="C188" s="28"/>
      <c r="D188" s="28"/>
      <c r="E188" s="28"/>
      <c r="F188" s="28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</row>
    <row r="189" spans="1:44" ht="12.75">
      <c r="A189" s="28"/>
      <c r="B189" s="28"/>
      <c r="C189" s="28"/>
      <c r="D189" s="28"/>
      <c r="E189" s="28"/>
      <c r="F189" s="28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</row>
    <row r="190" spans="1:44" ht="12.75">
      <c r="A190" s="28"/>
      <c r="B190" s="28"/>
      <c r="C190" s="28"/>
      <c r="D190" s="28"/>
      <c r="E190" s="28"/>
      <c r="F190" s="28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</row>
    <row r="191" spans="1:44" ht="12.75">
      <c r="A191" s="28"/>
      <c r="B191" s="28"/>
      <c r="C191" s="28"/>
      <c r="D191" s="28"/>
      <c r="E191" s="28"/>
      <c r="F191" s="28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</row>
    <row r="192" spans="1:44" ht="12.75">
      <c r="A192" s="28"/>
      <c r="B192" s="28"/>
      <c r="C192" s="28"/>
      <c r="D192" s="28"/>
      <c r="E192" s="28"/>
      <c r="F192" s="28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</row>
    <row r="193" spans="1:44" ht="12.75">
      <c r="A193" s="28"/>
      <c r="B193" s="28"/>
      <c r="C193" s="28"/>
      <c r="D193" s="28"/>
      <c r="E193" s="28"/>
      <c r="F193" s="28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</row>
    <row r="194" spans="1:44" ht="12.75">
      <c r="A194" s="28"/>
      <c r="B194" s="28"/>
      <c r="C194" s="28"/>
      <c r="D194" s="28"/>
      <c r="E194" s="28"/>
      <c r="F194" s="28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</row>
    <row r="195" spans="1:44" ht="12.75">
      <c r="A195" s="28"/>
      <c r="B195" s="28"/>
      <c r="C195" s="28"/>
      <c r="D195" s="28"/>
      <c r="E195" s="28"/>
      <c r="F195" s="28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</row>
    <row r="196" spans="1:44" ht="12.75">
      <c r="A196" s="28"/>
      <c r="B196" s="28"/>
      <c r="C196" s="28"/>
      <c r="D196" s="28"/>
      <c r="E196" s="28"/>
      <c r="F196" s="28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</row>
    <row r="197" spans="1:44" ht="12.75">
      <c r="A197" s="28"/>
      <c r="B197" s="28"/>
      <c r="C197" s="28"/>
      <c r="D197" s="28"/>
      <c r="E197" s="28"/>
      <c r="F197" s="28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</row>
    <row r="198" spans="1:44" ht="12.75">
      <c r="A198" s="28"/>
      <c r="B198" s="28"/>
      <c r="C198" s="28"/>
      <c r="D198" s="28"/>
      <c r="E198" s="28"/>
      <c r="F198" s="28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</row>
    <row r="199" spans="1:44" ht="12.75">
      <c r="A199" s="28"/>
      <c r="B199" s="28"/>
      <c r="C199" s="28"/>
      <c r="D199" s="28"/>
      <c r="E199" s="28"/>
      <c r="F199" s="28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</row>
    <row r="200" spans="1:44" ht="12.75">
      <c r="A200" s="28"/>
      <c r="B200" s="28"/>
      <c r="C200" s="28"/>
      <c r="D200" s="28"/>
      <c r="E200" s="28"/>
      <c r="F200" s="28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</row>
    <row r="201" spans="1:44" ht="12.75">
      <c r="A201" s="28"/>
      <c r="B201" s="28"/>
      <c r="C201" s="28"/>
      <c r="D201" s="28"/>
      <c r="E201" s="28"/>
      <c r="F201" s="28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</row>
    <row r="202" spans="1:44" ht="12.75">
      <c r="A202" s="28"/>
      <c r="B202" s="28"/>
      <c r="C202" s="28"/>
      <c r="D202" s="28"/>
      <c r="E202" s="28"/>
      <c r="F202" s="28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</row>
    <row r="203" spans="1:44" ht="12.75">
      <c r="A203" s="28"/>
      <c r="B203" s="28"/>
      <c r="C203" s="28"/>
      <c r="D203" s="28"/>
      <c r="E203" s="28"/>
      <c r="F203" s="28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</row>
    <row r="204" spans="1:44" ht="12.75">
      <c r="A204" s="28"/>
      <c r="B204" s="28"/>
      <c r="C204" s="28"/>
      <c r="D204" s="28"/>
      <c r="E204" s="28"/>
      <c r="F204" s="28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</row>
    <row r="205" spans="1:44" ht="12.75">
      <c r="A205" s="28"/>
      <c r="B205" s="28"/>
      <c r="C205" s="28"/>
      <c r="D205" s="28"/>
      <c r="E205" s="28"/>
      <c r="F205" s="28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</row>
    <row r="206" spans="1:44" ht="12.75">
      <c r="A206" s="28"/>
      <c r="B206" s="28"/>
      <c r="C206" s="28"/>
      <c r="D206" s="28"/>
      <c r="E206" s="28"/>
      <c r="F206" s="28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</row>
    <row r="207" spans="1:44" ht="12.75">
      <c r="A207" s="28"/>
      <c r="B207" s="28"/>
      <c r="C207" s="28"/>
      <c r="D207" s="28"/>
      <c r="E207" s="28"/>
      <c r="F207" s="28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</row>
    <row r="208" spans="1:44" ht="12.75">
      <c r="A208" s="28"/>
      <c r="B208" s="28"/>
      <c r="C208" s="28"/>
      <c r="D208" s="28"/>
      <c r="E208" s="28"/>
      <c r="F208" s="28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</row>
    <row r="209" spans="1:44" ht="12.75">
      <c r="A209" s="28"/>
      <c r="B209" s="28"/>
      <c r="C209" s="28"/>
      <c r="D209" s="28"/>
      <c r="E209" s="28"/>
      <c r="F209" s="28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</row>
    <row r="210" spans="1:44" ht="12.75">
      <c r="A210" s="28"/>
      <c r="B210" s="28"/>
      <c r="C210" s="28"/>
      <c r="D210" s="28"/>
      <c r="E210" s="28"/>
      <c r="F210" s="28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</row>
    <row r="211" spans="1:44" ht="12.75">
      <c r="A211" s="28"/>
      <c r="B211" s="28"/>
      <c r="C211" s="28"/>
      <c r="D211" s="28"/>
      <c r="E211" s="28"/>
      <c r="F211" s="28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</row>
    <row r="212" spans="1:44" ht="12.75">
      <c r="A212" s="28"/>
      <c r="B212" s="28"/>
      <c r="C212" s="28"/>
      <c r="D212" s="28"/>
      <c r="E212" s="28"/>
      <c r="F212" s="28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</row>
    <row r="213" spans="1:44" ht="12.75">
      <c r="A213" s="28"/>
      <c r="B213" s="28"/>
      <c r="C213" s="28"/>
      <c r="D213" s="28"/>
      <c r="E213" s="28"/>
      <c r="F213" s="28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</row>
    <row r="214" spans="1:44" ht="12.75">
      <c r="A214" s="28"/>
      <c r="B214" s="28"/>
      <c r="C214" s="28"/>
      <c r="D214" s="28"/>
      <c r="E214" s="28"/>
      <c r="F214" s="28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</row>
    <row r="215" spans="1:44" ht="12.75">
      <c r="A215" s="28"/>
      <c r="B215" s="28"/>
      <c r="C215" s="28"/>
      <c r="D215" s="28"/>
      <c r="E215" s="28"/>
      <c r="F215" s="28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</row>
    <row r="216" spans="1:44" ht="12.75">
      <c r="A216" s="28"/>
      <c r="B216" s="28"/>
      <c r="C216" s="28"/>
      <c r="D216" s="28"/>
      <c r="E216" s="28"/>
      <c r="F216" s="28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</row>
    <row r="217" spans="1:44" ht="12.75">
      <c r="A217" s="28"/>
      <c r="B217" s="28"/>
      <c r="C217" s="28"/>
      <c r="D217" s="28"/>
      <c r="E217" s="28"/>
      <c r="F217" s="28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</row>
    <row r="218" spans="1:44" ht="12.75">
      <c r="A218" s="28"/>
      <c r="B218" s="28"/>
      <c r="C218" s="28"/>
      <c r="D218" s="28"/>
      <c r="E218" s="28"/>
      <c r="F218" s="28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</row>
    <row r="219" spans="1:44" ht="12.75">
      <c r="A219" s="28"/>
      <c r="B219" s="28"/>
      <c r="C219" s="28"/>
      <c r="D219" s="28"/>
      <c r="E219" s="28"/>
      <c r="F219" s="28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</row>
    <row r="220" spans="1:44" ht="12.75">
      <c r="A220" s="28"/>
      <c r="B220" s="28"/>
      <c r="C220" s="28"/>
      <c r="D220" s="28"/>
      <c r="E220" s="28"/>
      <c r="F220" s="28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</row>
    <row r="221" spans="1:44" ht="12.75">
      <c r="A221" s="28"/>
      <c r="B221" s="28"/>
      <c r="C221" s="28"/>
      <c r="D221" s="28"/>
      <c r="E221" s="28"/>
      <c r="F221" s="28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</row>
    <row r="222" spans="1:44" ht="12.75">
      <c r="A222" s="28"/>
      <c r="B222" s="28"/>
      <c r="C222" s="28"/>
      <c r="D222" s="28"/>
      <c r="E222" s="28"/>
      <c r="F222" s="28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</row>
    <row r="223" spans="1:44" ht="12.75">
      <c r="A223" s="28"/>
      <c r="B223" s="28"/>
      <c r="C223" s="28"/>
      <c r="D223" s="28"/>
      <c r="E223" s="28"/>
      <c r="F223" s="28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</row>
    <row r="224" spans="1:44" ht="12.75">
      <c r="A224" s="28"/>
      <c r="B224" s="28"/>
      <c r="C224" s="28"/>
      <c r="D224" s="28"/>
      <c r="E224" s="28"/>
      <c r="F224" s="28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</row>
    <row r="225" spans="1:44" ht="12.75">
      <c r="A225" s="28"/>
      <c r="B225" s="28"/>
      <c r="C225" s="28"/>
      <c r="D225" s="28"/>
      <c r="E225" s="28"/>
      <c r="F225" s="28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</row>
    <row r="226" spans="1:44" ht="12.75">
      <c r="A226" s="28"/>
      <c r="B226" s="28"/>
      <c r="C226" s="28"/>
      <c r="D226" s="28"/>
      <c r="E226" s="28"/>
      <c r="F226" s="28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</row>
    <row r="227" spans="1:44" ht="12.75">
      <c r="A227" s="28"/>
      <c r="B227" s="28"/>
      <c r="C227" s="28"/>
      <c r="D227" s="28"/>
      <c r="E227" s="28"/>
      <c r="F227" s="28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</row>
    <row r="228" spans="1:44" ht="12.75">
      <c r="A228" s="28"/>
      <c r="B228" s="28"/>
      <c r="C228" s="28"/>
      <c r="D228" s="28"/>
      <c r="E228" s="28"/>
      <c r="F228" s="28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</row>
    <row r="229" spans="1:44" ht="12.75">
      <c r="A229" s="28"/>
      <c r="B229" s="28"/>
      <c r="C229" s="28"/>
      <c r="D229" s="28"/>
      <c r="E229" s="28"/>
      <c r="F229" s="28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</row>
    <row r="230" spans="1:44" ht="12.75">
      <c r="A230" s="28"/>
      <c r="B230" s="28"/>
      <c r="C230" s="28"/>
      <c r="D230" s="28"/>
      <c r="E230" s="28"/>
      <c r="F230" s="28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</row>
    <row r="231" spans="1:44" ht="12.75">
      <c r="A231" s="28"/>
      <c r="B231" s="28"/>
      <c r="C231" s="28"/>
      <c r="D231" s="28"/>
      <c r="E231" s="28"/>
      <c r="F231" s="28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</row>
    <row r="232" spans="1:44" ht="12.75">
      <c r="A232" s="28"/>
      <c r="B232" s="28"/>
      <c r="C232" s="28"/>
      <c r="D232" s="28"/>
      <c r="E232" s="28"/>
      <c r="F232" s="28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</row>
    <row r="233" spans="1:44" ht="12.75">
      <c r="A233" s="28"/>
      <c r="B233" s="28"/>
      <c r="C233" s="28"/>
      <c r="D233" s="28"/>
      <c r="E233" s="28"/>
      <c r="F233" s="28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</row>
    <row r="234" spans="1:44" ht="12.75">
      <c r="A234" s="28"/>
      <c r="B234" s="28"/>
      <c r="C234" s="28"/>
      <c r="D234" s="28"/>
      <c r="E234" s="28"/>
      <c r="F234" s="28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</row>
    <row r="235" spans="1:44" ht="12.75">
      <c r="A235" s="28"/>
      <c r="B235" s="28"/>
      <c r="C235" s="28"/>
      <c r="D235" s="28"/>
      <c r="E235" s="28"/>
      <c r="F235" s="28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</row>
    <row r="236" spans="1:44" ht="12.75">
      <c r="A236" s="28"/>
      <c r="B236" s="28"/>
      <c r="C236" s="28"/>
      <c r="D236" s="28"/>
      <c r="E236" s="28"/>
      <c r="F236" s="28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</row>
    <row r="237" spans="1:44" ht="12.75">
      <c r="A237" s="28"/>
      <c r="B237" s="28"/>
      <c r="C237" s="28"/>
      <c r="D237" s="28"/>
      <c r="E237" s="28"/>
      <c r="F237" s="28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</row>
    <row r="238" spans="1:44" ht="12.75">
      <c r="A238" s="28"/>
      <c r="B238" s="28"/>
      <c r="C238" s="28"/>
      <c r="D238" s="28"/>
      <c r="E238" s="28"/>
      <c r="F238" s="28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</row>
    <row r="239" spans="1:44" ht="12.75">
      <c r="A239" s="28"/>
      <c r="B239" s="28"/>
      <c r="C239" s="28"/>
      <c r="D239" s="28"/>
      <c r="E239" s="28"/>
      <c r="F239" s="28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</row>
    <row r="240" spans="1:44" ht="12.75">
      <c r="A240" s="28"/>
      <c r="B240" s="28"/>
      <c r="C240" s="28"/>
      <c r="D240" s="28"/>
      <c r="E240" s="28"/>
      <c r="F240" s="28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</row>
    <row r="241" spans="1:44" ht="12.75">
      <c r="A241" s="28"/>
      <c r="B241" s="28"/>
      <c r="C241" s="28"/>
      <c r="D241" s="28"/>
      <c r="E241" s="28"/>
      <c r="F241" s="28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</row>
    <row r="242" spans="1:44" ht="12.75">
      <c r="A242" s="28"/>
      <c r="B242" s="28"/>
      <c r="C242" s="28"/>
      <c r="D242" s="28"/>
      <c r="E242" s="28"/>
      <c r="F242" s="28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</row>
    <row r="243" spans="1:44" ht="12.75">
      <c r="A243" s="28"/>
      <c r="B243" s="28"/>
      <c r="C243" s="28"/>
      <c r="D243" s="28"/>
      <c r="E243" s="28"/>
      <c r="F243" s="28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</row>
    <row r="244" spans="1:44" ht="12.75">
      <c r="A244" s="28"/>
      <c r="B244" s="28"/>
      <c r="C244" s="28"/>
      <c r="D244" s="28"/>
      <c r="E244" s="28"/>
      <c r="F244" s="28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</row>
    <row r="245" spans="1:44" ht="12.75">
      <c r="A245" s="28"/>
      <c r="B245" s="28"/>
      <c r="C245" s="28"/>
      <c r="D245" s="28"/>
      <c r="E245" s="28"/>
      <c r="F245" s="28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</row>
    <row r="246" spans="1:44" ht="12.75">
      <c r="A246" s="28"/>
      <c r="B246" s="28"/>
      <c r="C246" s="28"/>
      <c r="D246" s="28"/>
      <c r="E246" s="28"/>
      <c r="F246" s="28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</row>
    <row r="247" spans="1:44" ht="12.75">
      <c r="A247" s="28"/>
      <c r="B247" s="28"/>
      <c r="C247" s="28"/>
      <c r="D247" s="28"/>
      <c r="E247" s="28"/>
      <c r="F247" s="28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</row>
    <row r="248" spans="1:44" ht="12.75">
      <c r="A248" s="28"/>
      <c r="B248" s="28"/>
      <c r="C248" s="28"/>
      <c r="D248" s="28"/>
      <c r="E248" s="28"/>
      <c r="F248" s="28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</row>
    <row r="249" spans="1:44" ht="12.75">
      <c r="A249" s="28"/>
      <c r="B249" s="28"/>
      <c r="C249" s="28"/>
      <c r="D249" s="28"/>
      <c r="E249" s="28"/>
      <c r="F249" s="28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</row>
    <row r="250" spans="1:44" ht="12.75">
      <c r="A250" s="28"/>
      <c r="B250" s="28"/>
      <c r="C250" s="28"/>
      <c r="D250" s="28"/>
      <c r="E250" s="28"/>
      <c r="F250" s="28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</row>
    <row r="251" spans="1:44" ht="12.75">
      <c r="A251" s="28"/>
      <c r="B251" s="28"/>
      <c r="C251" s="28"/>
      <c r="D251" s="28"/>
      <c r="E251" s="28"/>
      <c r="F251" s="28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</row>
    <row r="252" spans="1:44" ht="12.75">
      <c r="A252" s="28"/>
      <c r="B252" s="28"/>
      <c r="C252" s="28"/>
      <c r="D252" s="28"/>
      <c r="E252" s="28"/>
      <c r="F252" s="28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</row>
    <row r="253" spans="1:44" ht="12.75">
      <c r="A253" s="28"/>
      <c r="B253" s="28"/>
      <c r="C253" s="28"/>
      <c r="D253" s="28"/>
      <c r="E253" s="28"/>
      <c r="F253" s="28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</row>
    <row r="254" spans="1:44" ht="12.75">
      <c r="A254" s="28"/>
      <c r="B254" s="28"/>
      <c r="C254" s="28"/>
      <c r="D254" s="28"/>
      <c r="E254" s="28"/>
      <c r="F254" s="28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</row>
    <row r="255" spans="1:44" ht="12.75">
      <c r="A255" s="28"/>
      <c r="B255" s="28"/>
      <c r="C255" s="28"/>
      <c r="D255" s="28"/>
      <c r="E255" s="28"/>
      <c r="F255" s="28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</row>
    <row r="256" spans="1:44" ht="12.75">
      <c r="A256" s="28"/>
      <c r="B256" s="28"/>
      <c r="C256" s="28"/>
      <c r="D256" s="28"/>
      <c r="E256" s="28"/>
      <c r="F256" s="28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</row>
    <row r="257" spans="1:44" ht="12.75">
      <c r="A257" s="28"/>
      <c r="B257" s="28"/>
      <c r="C257" s="28"/>
      <c r="D257" s="28"/>
      <c r="E257" s="28"/>
      <c r="F257" s="28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</row>
    <row r="258" spans="1:44" ht="12.75">
      <c r="A258" s="28"/>
      <c r="B258" s="28"/>
      <c r="C258" s="28"/>
      <c r="D258" s="28"/>
      <c r="E258" s="28"/>
      <c r="F258" s="28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</row>
    <row r="259" spans="1:44" ht="12.75">
      <c r="A259" s="28"/>
      <c r="B259" s="28"/>
      <c r="C259" s="28"/>
      <c r="D259" s="28"/>
      <c r="E259" s="28"/>
      <c r="F259" s="28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</row>
    <row r="260" spans="1:44" ht="12.75">
      <c r="A260" s="28"/>
      <c r="B260" s="28"/>
      <c r="C260" s="28"/>
      <c r="D260" s="28"/>
      <c r="E260" s="28"/>
      <c r="F260" s="28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</row>
    <row r="261" spans="1:44" ht="12.75">
      <c r="A261" s="28"/>
      <c r="B261" s="28"/>
      <c r="C261" s="28"/>
      <c r="D261" s="28"/>
      <c r="E261" s="28"/>
      <c r="F261" s="28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</row>
    <row r="262" spans="1:44" ht="12.75">
      <c r="A262" s="28"/>
      <c r="B262" s="28"/>
      <c r="C262" s="28"/>
      <c r="D262" s="28"/>
      <c r="E262" s="28"/>
      <c r="F262" s="28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</row>
    <row r="263" spans="1:44" ht="12.75">
      <c r="A263" s="28"/>
      <c r="B263" s="28"/>
      <c r="C263" s="28"/>
      <c r="D263" s="28"/>
      <c r="E263" s="28"/>
      <c r="F263" s="28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</row>
    <row r="264" spans="1:44" ht="12.75">
      <c r="A264" s="28"/>
      <c r="B264" s="28"/>
      <c r="C264" s="28"/>
      <c r="D264" s="28"/>
      <c r="E264" s="28"/>
      <c r="F264" s="28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</row>
    <row r="265" spans="1:44" ht="12.75">
      <c r="A265" s="28"/>
      <c r="B265" s="28"/>
      <c r="C265" s="28"/>
      <c r="D265" s="28"/>
      <c r="E265" s="28"/>
      <c r="F265" s="28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</row>
    <row r="266" spans="1:44" ht="12.75">
      <c r="A266" s="28"/>
      <c r="B266" s="28"/>
      <c r="C266" s="28"/>
      <c r="D266" s="28"/>
      <c r="E266" s="28"/>
      <c r="F266" s="28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</row>
    <row r="267" spans="1:44" ht="12.75">
      <c r="A267" s="28"/>
      <c r="B267" s="28"/>
      <c r="C267" s="28"/>
      <c r="D267" s="28"/>
      <c r="E267" s="28"/>
      <c r="F267" s="28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</row>
    <row r="268" spans="1:44" ht="12.75">
      <c r="A268" s="28"/>
      <c r="B268" s="28"/>
      <c r="C268" s="28"/>
      <c r="D268" s="28"/>
      <c r="E268" s="28"/>
      <c r="F268" s="28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</row>
    <row r="269" spans="1:44" ht="12.75">
      <c r="A269" s="28"/>
      <c r="B269" s="28"/>
      <c r="C269" s="28"/>
      <c r="D269" s="28"/>
      <c r="E269" s="28"/>
      <c r="F269" s="28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</row>
    <row r="270" spans="1:44" ht="12.75">
      <c r="A270" s="28"/>
      <c r="B270" s="28"/>
      <c r="C270" s="28"/>
      <c r="D270" s="28"/>
      <c r="E270" s="28"/>
      <c r="F270" s="28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</row>
    <row r="271" spans="1:44" ht="12.75">
      <c r="A271" s="28"/>
      <c r="B271" s="28"/>
      <c r="C271" s="28"/>
      <c r="D271" s="28"/>
      <c r="E271" s="28"/>
      <c r="F271" s="28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</row>
    <row r="272" spans="1:44" ht="12.75">
      <c r="A272" s="28"/>
      <c r="B272" s="28"/>
      <c r="C272" s="28"/>
      <c r="D272" s="28"/>
      <c r="E272" s="28"/>
      <c r="F272" s="28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</row>
    <row r="273" spans="1:44" ht="12.75">
      <c r="A273" s="28"/>
      <c r="B273" s="28"/>
      <c r="C273" s="28"/>
      <c r="D273" s="28"/>
      <c r="E273" s="28"/>
      <c r="F273" s="28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</row>
    <row r="274" spans="1:44" ht="12.75">
      <c r="A274" s="28"/>
      <c r="B274" s="28"/>
      <c r="C274" s="28"/>
      <c r="D274" s="28"/>
      <c r="E274" s="28"/>
      <c r="F274" s="28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</row>
    <row r="275" spans="1:44" ht="12.75">
      <c r="A275" s="28"/>
      <c r="B275" s="28"/>
      <c r="C275" s="28"/>
      <c r="D275" s="28"/>
      <c r="E275" s="28"/>
      <c r="F275" s="28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</row>
    <row r="276" spans="1:44" ht="12.75">
      <c r="A276" s="28"/>
      <c r="B276" s="28"/>
      <c r="C276" s="28"/>
      <c r="D276" s="28"/>
      <c r="E276" s="28"/>
      <c r="F276" s="28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</row>
    <row r="277" spans="1:44" ht="12.75">
      <c r="A277" s="28"/>
      <c r="B277" s="28"/>
      <c r="C277" s="28"/>
      <c r="D277" s="28"/>
      <c r="E277" s="28"/>
      <c r="F277" s="28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</row>
    <row r="278" spans="1:44" ht="12.75">
      <c r="A278" s="28"/>
      <c r="B278" s="28"/>
      <c r="C278" s="28"/>
      <c r="D278" s="28"/>
      <c r="E278" s="28"/>
      <c r="F278" s="28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</row>
    <row r="279" spans="1:44" ht="12.7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</row>
    <row r="280" spans="1:44" ht="12.7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</row>
    <row r="281" spans="1:44" ht="12.7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</row>
    <row r="282" spans="1:44" ht="12.7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</row>
    <row r="283" spans="1:44" ht="12.7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</row>
    <row r="284" spans="1:44" ht="12.7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</row>
    <row r="285" spans="1:44" ht="12.7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</row>
  </sheetData>
  <sheetProtection/>
  <mergeCells count="27">
    <mergeCell ref="A138:B138"/>
    <mergeCell ref="A115:B115"/>
    <mergeCell ref="A110:B110"/>
    <mergeCell ref="A128:B128"/>
    <mergeCell ref="A111:B111"/>
    <mergeCell ref="A133:B133"/>
    <mergeCell ref="A137:B137"/>
    <mergeCell ref="A163:B163"/>
    <mergeCell ref="A152:B152"/>
    <mergeCell ref="A129:B129"/>
    <mergeCell ref="A119:B119"/>
    <mergeCell ref="A162:E162"/>
    <mergeCell ref="A144:B144"/>
    <mergeCell ref="A145:B145"/>
    <mergeCell ref="A120:B120"/>
    <mergeCell ref="A124:B124"/>
    <mergeCell ref="A142:B142"/>
    <mergeCell ref="A171:B171"/>
    <mergeCell ref="A165:B165"/>
    <mergeCell ref="A169:B169"/>
    <mergeCell ref="A170:B170"/>
    <mergeCell ref="A149:B149"/>
    <mergeCell ref="A151:B151"/>
    <mergeCell ref="A164:B164"/>
    <mergeCell ref="A156:B156"/>
    <mergeCell ref="A159:B159"/>
    <mergeCell ref="A160:B160"/>
  </mergeCells>
  <printOptions horizontalCentered="1"/>
  <pageMargins left="0" right="0" top="0.4330708661417323" bottom="0.1968503937007874" header="0" footer="0"/>
  <pageSetup blackAndWhite="1" fitToHeight="2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48"/>
  <sheetViews>
    <sheetView zoomScale="75" zoomScaleNormal="75" zoomScalePageLayoutView="0" workbookViewId="0" topLeftCell="A1">
      <selection activeCell="F25" sqref="F25"/>
    </sheetView>
  </sheetViews>
  <sheetFormatPr defaultColWidth="9.140625" defaultRowHeight="12.75"/>
  <cols>
    <col min="2" max="2" width="47.8515625" style="0" customWidth="1"/>
    <col min="3" max="3" width="16.140625" style="0" customWidth="1"/>
    <col min="4" max="4" width="13.140625" style="0" customWidth="1"/>
    <col min="5" max="5" width="13.28125" style="0" customWidth="1"/>
    <col min="6" max="6" width="18.140625" style="0" customWidth="1"/>
    <col min="8" max="8" width="18.421875" style="0" customWidth="1"/>
    <col min="10" max="10" width="20.57421875" style="0" customWidth="1"/>
    <col min="12" max="13" width="10.7109375" style="0" customWidth="1"/>
    <col min="15" max="15" width="13.00390625" style="0" customWidth="1"/>
  </cols>
  <sheetData>
    <row r="4" spans="1:13" ht="15.75" thickBot="1">
      <c r="A4" s="40" t="s">
        <v>115</v>
      </c>
      <c r="B4" s="21"/>
      <c r="C4" s="22"/>
      <c r="D4" s="22"/>
      <c r="E4" s="22"/>
      <c r="F4" s="23"/>
      <c r="G4" s="23"/>
      <c r="H4" s="24"/>
      <c r="I4" s="25"/>
      <c r="J4" s="23"/>
      <c r="K4" s="1"/>
      <c r="L4" s="4"/>
      <c r="M4" s="45"/>
    </row>
    <row r="5" spans="1:13" ht="15">
      <c r="A5" s="122">
        <v>672</v>
      </c>
      <c r="B5" s="123" t="s">
        <v>6</v>
      </c>
      <c r="C5" s="124">
        <v>7296626</v>
      </c>
      <c r="D5" s="124">
        <v>0</v>
      </c>
      <c r="E5" s="124">
        <f aca="true" t="shared" si="0" ref="E5:E16">SUM(C5:D5)</f>
        <v>7296626</v>
      </c>
      <c r="F5" s="125">
        <v>7296626</v>
      </c>
      <c r="G5" s="126">
        <v>0</v>
      </c>
      <c r="H5" s="127">
        <f aca="true" t="shared" si="1" ref="H5:H33">SUM(F5:G5)</f>
        <v>7296626</v>
      </c>
      <c r="I5" s="128">
        <f>(H5/E5)*100</f>
        <v>100</v>
      </c>
      <c r="J5" s="129">
        <f aca="true" t="shared" si="2" ref="J5:J33">(E5-H5)</f>
        <v>0</v>
      </c>
      <c r="K5" s="1"/>
      <c r="L5" s="13"/>
      <c r="M5" s="51"/>
    </row>
    <row r="6" spans="1:13" ht="15">
      <c r="A6" s="5">
        <v>672</v>
      </c>
      <c r="B6" s="6" t="s">
        <v>7</v>
      </c>
      <c r="C6" s="7">
        <v>0</v>
      </c>
      <c r="D6" s="7">
        <v>0</v>
      </c>
      <c r="E6" s="7">
        <f t="shared" si="0"/>
        <v>0</v>
      </c>
      <c r="F6" s="9">
        <v>0</v>
      </c>
      <c r="G6" s="10">
        <v>0</v>
      </c>
      <c r="H6" s="35">
        <f t="shared" si="1"/>
        <v>0</v>
      </c>
      <c r="I6" s="11" t="s">
        <v>8</v>
      </c>
      <c r="J6" s="12">
        <f t="shared" si="2"/>
        <v>0</v>
      </c>
      <c r="K6" s="1"/>
      <c r="L6" s="4"/>
      <c r="M6" s="13"/>
    </row>
    <row r="7" spans="1:13" ht="15">
      <c r="A7" s="104" t="s">
        <v>12</v>
      </c>
      <c r="B7" s="104"/>
      <c r="C7" s="215">
        <f>SUM(C5:C6)</f>
        <v>7296626</v>
      </c>
      <c r="D7" s="105">
        <f>SUM(D5:D6)</f>
        <v>0</v>
      </c>
      <c r="E7" s="105">
        <f t="shared" si="0"/>
        <v>7296626</v>
      </c>
      <c r="F7" s="191">
        <f>SUM(F5:F6)</f>
        <v>7296626</v>
      </c>
      <c r="G7" s="114">
        <f>SUM(G5:G6)</f>
        <v>0</v>
      </c>
      <c r="H7" s="118">
        <f t="shared" si="1"/>
        <v>7296626</v>
      </c>
      <c r="I7" s="117">
        <f>(H7/E7)*100</f>
        <v>100</v>
      </c>
      <c r="J7" s="106">
        <f t="shared" si="2"/>
        <v>0</v>
      </c>
      <c r="K7" s="1"/>
      <c r="L7" s="4"/>
      <c r="M7" s="4"/>
    </row>
    <row r="8" spans="1:13" ht="15">
      <c r="A8" s="184">
        <v>501</v>
      </c>
      <c r="B8" s="185" t="s">
        <v>56</v>
      </c>
      <c r="C8" s="186">
        <v>5000</v>
      </c>
      <c r="D8" s="187">
        <v>0</v>
      </c>
      <c r="E8" s="187">
        <f t="shared" si="0"/>
        <v>5000</v>
      </c>
      <c r="F8" s="188">
        <v>2366.6</v>
      </c>
      <c r="G8" s="188">
        <v>0</v>
      </c>
      <c r="H8" s="36">
        <f t="shared" si="1"/>
        <v>2366.6</v>
      </c>
      <c r="I8" s="11">
        <f>(H8/E8)*100</f>
        <v>47.331999999999994</v>
      </c>
      <c r="J8" s="189">
        <f t="shared" si="2"/>
        <v>2633.4</v>
      </c>
      <c r="K8" s="1"/>
      <c r="L8" s="13"/>
      <c r="M8" s="4"/>
    </row>
    <row r="9" spans="1:13" ht="15">
      <c r="A9" s="148">
        <v>501</v>
      </c>
      <c r="B9" s="149" t="s">
        <v>14</v>
      </c>
      <c r="C9" s="197">
        <v>16807</v>
      </c>
      <c r="D9" s="85">
        <v>0</v>
      </c>
      <c r="E9" s="85">
        <f t="shared" si="0"/>
        <v>16807</v>
      </c>
      <c r="F9" s="151">
        <f>29568.6+700</f>
        <v>30268.6</v>
      </c>
      <c r="G9" s="151">
        <v>0</v>
      </c>
      <c r="H9" s="65">
        <f t="shared" si="1"/>
        <v>30268.6</v>
      </c>
      <c r="I9" s="152" t="s">
        <v>8</v>
      </c>
      <c r="J9" s="153">
        <f t="shared" si="2"/>
        <v>-13461.599999999999</v>
      </c>
      <c r="K9" s="183"/>
      <c r="L9" s="198"/>
      <c r="M9" s="26"/>
    </row>
    <row r="10" spans="1:15" ht="15">
      <c r="A10" s="73" t="s">
        <v>23</v>
      </c>
      <c r="B10" s="73"/>
      <c r="C10" s="74">
        <f>SUM(C8:C9)</f>
        <v>21807</v>
      </c>
      <c r="D10" s="74">
        <f>SUM(D8:D9)</f>
        <v>0</v>
      </c>
      <c r="E10" s="74">
        <f t="shared" si="0"/>
        <v>21807</v>
      </c>
      <c r="F10" s="75">
        <f>SUM(F8:F9)</f>
        <v>32635.199999999997</v>
      </c>
      <c r="G10" s="76">
        <f>SUM(G8:G9)</f>
        <v>0</v>
      </c>
      <c r="H10" s="77">
        <f t="shared" si="1"/>
        <v>32635.199999999997</v>
      </c>
      <c r="I10" s="78">
        <f>(H10/E10)*100</f>
        <v>149.65469803274175</v>
      </c>
      <c r="J10" s="79">
        <f t="shared" si="2"/>
        <v>-10828.199999999997</v>
      </c>
      <c r="K10" s="1"/>
      <c r="L10" s="4"/>
      <c r="M10" s="4"/>
      <c r="O10" s="216">
        <f>SUM(J8:J9)</f>
        <v>-10828.199999999999</v>
      </c>
    </row>
    <row r="11" spans="1:13" ht="15">
      <c r="A11" s="5">
        <v>512</v>
      </c>
      <c r="B11" s="16" t="s">
        <v>57</v>
      </c>
      <c r="C11" s="7">
        <v>1000</v>
      </c>
      <c r="D11" s="8">
        <v>0</v>
      </c>
      <c r="E11" s="7">
        <f t="shared" si="0"/>
        <v>1000</v>
      </c>
      <c r="F11" s="86">
        <v>0</v>
      </c>
      <c r="G11" s="10">
        <v>0</v>
      </c>
      <c r="H11" s="35">
        <f t="shared" si="1"/>
        <v>0</v>
      </c>
      <c r="I11" s="11" t="s">
        <v>8</v>
      </c>
      <c r="J11" s="62">
        <f t="shared" si="2"/>
        <v>1000</v>
      </c>
      <c r="K11" s="1"/>
      <c r="L11" s="26"/>
      <c r="M11" s="4"/>
    </row>
    <row r="12" spans="1:13" ht="15">
      <c r="A12" s="192" t="s">
        <v>33</v>
      </c>
      <c r="B12" s="193" t="s">
        <v>74</v>
      </c>
      <c r="C12" s="194">
        <v>8000</v>
      </c>
      <c r="D12" s="195">
        <v>0</v>
      </c>
      <c r="E12" s="194">
        <f t="shared" si="0"/>
        <v>8000</v>
      </c>
      <c r="F12" s="196">
        <v>0</v>
      </c>
      <c r="G12" s="199">
        <v>0</v>
      </c>
      <c r="H12" s="200">
        <f t="shared" si="1"/>
        <v>0</v>
      </c>
      <c r="I12" s="63" t="s">
        <v>8</v>
      </c>
      <c r="J12" s="201">
        <f t="shared" si="2"/>
        <v>8000</v>
      </c>
      <c r="K12" s="1"/>
      <c r="L12" s="198"/>
      <c r="M12" s="26"/>
    </row>
    <row r="13" spans="1:15" ht="15">
      <c r="A13" s="67" t="s">
        <v>47</v>
      </c>
      <c r="B13" s="87"/>
      <c r="C13" s="68">
        <f>SUM(C11:C12)</f>
        <v>9000</v>
      </c>
      <c r="D13" s="101">
        <f>SUM(D12:D12)</f>
        <v>0</v>
      </c>
      <c r="E13" s="92">
        <f t="shared" si="0"/>
        <v>9000</v>
      </c>
      <c r="F13" s="102">
        <f>SUM(F11:F12)</f>
        <v>0</v>
      </c>
      <c r="G13" s="93">
        <f>SUM(G11:G12)</f>
        <v>0</v>
      </c>
      <c r="H13" s="71">
        <f t="shared" si="1"/>
        <v>0</v>
      </c>
      <c r="I13" s="72" t="s">
        <v>8</v>
      </c>
      <c r="J13" s="103">
        <f t="shared" si="2"/>
        <v>9000</v>
      </c>
      <c r="K13" s="1"/>
      <c r="L13" s="26"/>
      <c r="M13" s="26"/>
      <c r="O13" s="216">
        <f>SUM(J11:J12)</f>
        <v>9000</v>
      </c>
    </row>
    <row r="14" spans="1:13" ht="15">
      <c r="A14" s="130">
        <v>521</v>
      </c>
      <c r="B14" s="131" t="s">
        <v>48</v>
      </c>
      <c r="C14" s="132">
        <v>5279826</v>
      </c>
      <c r="D14" s="132">
        <v>0</v>
      </c>
      <c r="E14" s="132">
        <f t="shared" si="0"/>
        <v>5279826</v>
      </c>
      <c r="F14" s="133">
        <v>5279826</v>
      </c>
      <c r="G14" s="134">
        <v>0</v>
      </c>
      <c r="H14" s="135">
        <f t="shared" si="1"/>
        <v>5279826</v>
      </c>
      <c r="I14" s="136">
        <f>(H14/E14)*100</f>
        <v>100</v>
      </c>
      <c r="J14" s="137">
        <f t="shared" si="2"/>
        <v>0</v>
      </c>
      <c r="K14" s="1"/>
      <c r="L14" s="26"/>
      <c r="M14" s="26"/>
    </row>
    <row r="15" spans="1:15" ht="15">
      <c r="A15" s="207">
        <v>521</v>
      </c>
      <c r="B15" s="208" t="s">
        <v>100</v>
      </c>
      <c r="C15" s="209">
        <v>20000</v>
      </c>
      <c r="D15" s="209"/>
      <c r="E15" s="209">
        <f>SUM(C15:D15)</f>
        <v>20000</v>
      </c>
      <c r="F15" s="210">
        <v>27554</v>
      </c>
      <c r="G15" s="211">
        <v>0</v>
      </c>
      <c r="H15" s="212">
        <f>SUM(F15:G15)</f>
        <v>27554</v>
      </c>
      <c r="I15" s="213" t="s">
        <v>8</v>
      </c>
      <c r="J15" s="214">
        <f>(E15-H15)</f>
        <v>-7554</v>
      </c>
      <c r="K15" s="1"/>
      <c r="L15" s="26"/>
      <c r="M15" s="26"/>
      <c r="O15" s="216">
        <f>SUM(J15:N15)</f>
        <v>-7554</v>
      </c>
    </row>
    <row r="16" spans="1:13" ht="15">
      <c r="A16" s="138">
        <v>521</v>
      </c>
      <c r="B16" s="139" t="s">
        <v>49</v>
      </c>
      <c r="C16" s="140">
        <v>32000</v>
      </c>
      <c r="D16" s="140">
        <v>0</v>
      </c>
      <c r="E16" s="140">
        <f t="shared" si="0"/>
        <v>32000</v>
      </c>
      <c r="F16" s="141">
        <v>32000</v>
      </c>
      <c r="G16" s="142">
        <v>0</v>
      </c>
      <c r="H16" s="143">
        <f t="shared" si="1"/>
        <v>32000</v>
      </c>
      <c r="I16" s="144">
        <f aca="true" t="shared" si="3" ref="I16:I24">(H16/E16)*100</f>
        <v>100</v>
      </c>
      <c r="J16" s="145">
        <f t="shared" si="2"/>
        <v>0</v>
      </c>
      <c r="K16" s="1"/>
      <c r="L16" s="26"/>
      <c r="M16" s="26"/>
    </row>
    <row r="17" spans="1:13" ht="15">
      <c r="A17" s="97" t="s">
        <v>76</v>
      </c>
      <c r="B17" s="97"/>
      <c r="C17" s="92">
        <f>SUM(C14:C16)</f>
        <v>5331826</v>
      </c>
      <c r="D17" s="92">
        <f>SUM(D14:D16)</f>
        <v>0</v>
      </c>
      <c r="E17" s="92">
        <f>SUM(E14:E16)</f>
        <v>5331826</v>
      </c>
      <c r="F17" s="96">
        <f>SUM(F14:F16)</f>
        <v>5339380</v>
      </c>
      <c r="G17" s="98">
        <f>SUM(G14:G16)</f>
        <v>0</v>
      </c>
      <c r="H17" s="94">
        <f t="shared" si="1"/>
        <v>5339380</v>
      </c>
      <c r="I17" s="95">
        <f t="shared" si="3"/>
        <v>100.14167754161521</v>
      </c>
      <c r="J17" s="96">
        <f t="shared" si="2"/>
        <v>-7554</v>
      </c>
      <c r="K17" s="1"/>
      <c r="L17" s="26"/>
      <c r="M17" s="26"/>
    </row>
    <row r="18" spans="1:15" ht="15">
      <c r="A18" s="130">
        <v>524</v>
      </c>
      <c r="B18" s="131" t="s">
        <v>73</v>
      </c>
      <c r="C18" s="146">
        <v>478064</v>
      </c>
      <c r="D18" s="132">
        <v>0</v>
      </c>
      <c r="E18" s="132">
        <f>SUM(C18:D18)</f>
        <v>478064</v>
      </c>
      <c r="F18" s="133">
        <v>475185</v>
      </c>
      <c r="G18" s="134">
        <v>0</v>
      </c>
      <c r="H18" s="135">
        <f t="shared" si="1"/>
        <v>475185</v>
      </c>
      <c r="I18" s="136">
        <f t="shared" si="3"/>
        <v>99.39777937681984</v>
      </c>
      <c r="J18" s="137">
        <f t="shared" si="2"/>
        <v>2879</v>
      </c>
      <c r="K18" s="1"/>
      <c r="L18" s="120">
        <f>(H14+H16)*0.09</f>
        <v>478064.33999999997</v>
      </c>
      <c r="M18" s="120">
        <f>H18-L18</f>
        <v>-2879.3399999999674</v>
      </c>
      <c r="O18">
        <v>0</v>
      </c>
    </row>
    <row r="19" spans="1:15" ht="15">
      <c r="A19" s="138">
        <v>524</v>
      </c>
      <c r="B19" s="139" t="s">
        <v>89</v>
      </c>
      <c r="C19" s="147">
        <v>1317333</v>
      </c>
      <c r="D19" s="140">
        <v>0</v>
      </c>
      <c r="E19" s="140">
        <f>SUM(C19:D19)</f>
        <v>1317333</v>
      </c>
      <c r="F19" s="141">
        <v>1309396</v>
      </c>
      <c r="G19" s="142">
        <v>0</v>
      </c>
      <c r="H19" s="143">
        <f t="shared" si="1"/>
        <v>1309396</v>
      </c>
      <c r="I19" s="144">
        <f t="shared" si="3"/>
        <v>99.39749478681549</v>
      </c>
      <c r="J19" s="145">
        <f t="shared" si="2"/>
        <v>7937</v>
      </c>
      <c r="K19" s="1"/>
      <c r="L19" s="120">
        <f>(H14+H16)*0.25</f>
        <v>1327956.5</v>
      </c>
      <c r="M19" s="120">
        <f>H19-L19</f>
        <v>-18560.5</v>
      </c>
      <c r="O19">
        <v>0</v>
      </c>
    </row>
    <row r="20" spans="1:13" ht="15">
      <c r="A20" s="97" t="s">
        <v>77</v>
      </c>
      <c r="B20" s="97"/>
      <c r="C20" s="88">
        <f>SUM(C18:C19)</f>
        <v>1795397</v>
      </c>
      <c r="D20" s="88">
        <f>SUM(D18:D19)</f>
        <v>0</v>
      </c>
      <c r="E20" s="88">
        <f>SUM(E18:E19)</f>
        <v>1795397</v>
      </c>
      <c r="F20" s="90">
        <f>SUM(F18:F19)</f>
        <v>1784581</v>
      </c>
      <c r="G20" s="99">
        <f>SUM(G18:G19)</f>
        <v>0</v>
      </c>
      <c r="H20" s="71">
        <f t="shared" si="1"/>
        <v>1784581</v>
      </c>
      <c r="I20" s="89">
        <f t="shared" si="3"/>
        <v>99.39757056517306</v>
      </c>
      <c r="J20" s="90">
        <f t="shared" si="2"/>
        <v>10816</v>
      </c>
      <c r="K20" s="1"/>
      <c r="L20" s="121"/>
      <c r="M20" s="121"/>
    </row>
    <row r="21" spans="1:15" ht="15">
      <c r="A21" s="130">
        <v>525</v>
      </c>
      <c r="B21" s="131" t="s">
        <v>83</v>
      </c>
      <c r="C21" s="146">
        <v>20000</v>
      </c>
      <c r="D21" s="132">
        <v>0</v>
      </c>
      <c r="E21" s="132">
        <f>SUM(C21:D21)</f>
        <v>20000</v>
      </c>
      <c r="F21" s="133">
        <v>21498.74</v>
      </c>
      <c r="G21" s="134">
        <v>0</v>
      </c>
      <c r="H21" s="135">
        <f>SUM(F21:G21)</f>
        <v>21498.74</v>
      </c>
      <c r="I21" s="136">
        <f>(H21/E21)*100</f>
        <v>107.4937</v>
      </c>
      <c r="J21" s="137">
        <f>(E21-H21)</f>
        <v>-1498.7400000000016</v>
      </c>
      <c r="K21" s="1"/>
      <c r="L21" s="121"/>
      <c r="M21" s="121"/>
      <c r="O21" s="216">
        <f>SUM(J21)</f>
        <v>-1498.7400000000016</v>
      </c>
    </row>
    <row r="22" spans="1:13" ht="15">
      <c r="A22" s="138">
        <v>525</v>
      </c>
      <c r="B22" s="139"/>
      <c r="C22" s="147">
        <v>0</v>
      </c>
      <c r="D22" s="140">
        <v>0</v>
      </c>
      <c r="E22" s="140">
        <f>SUM(C22:D22)</f>
        <v>0</v>
      </c>
      <c r="F22" s="141">
        <v>0</v>
      </c>
      <c r="G22" s="142">
        <v>0</v>
      </c>
      <c r="H22" s="143">
        <f>SUM(F22:G22)</f>
        <v>0</v>
      </c>
      <c r="I22" s="144" t="s">
        <v>8</v>
      </c>
      <c r="J22" s="145">
        <f>(E22-H22)</f>
        <v>0</v>
      </c>
      <c r="K22" s="1"/>
      <c r="L22" s="121"/>
      <c r="M22" s="121"/>
    </row>
    <row r="23" spans="1:13" ht="15">
      <c r="A23" s="202" t="s">
        <v>77</v>
      </c>
      <c r="B23" s="202"/>
      <c r="C23" s="203">
        <f>SUM(C21:C22)</f>
        <v>20000</v>
      </c>
      <c r="D23" s="203">
        <f>SUM(D21:D22)</f>
        <v>0</v>
      </c>
      <c r="E23" s="203">
        <f>SUM(E21:E22)</f>
        <v>20000</v>
      </c>
      <c r="F23" s="204">
        <f>SUM(F21:F22)</f>
        <v>21498.74</v>
      </c>
      <c r="G23" s="205">
        <f>SUM(G21:G22)</f>
        <v>0</v>
      </c>
      <c r="H23" s="77">
        <f>SUM(F23:G23)</f>
        <v>21498.74</v>
      </c>
      <c r="I23" s="206">
        <f>(H23/E23)*100</f>
        <v>107.4937</v>
      </c>
      <c r="J23" s="204">
        <f>(E23-H23)</f>
        <v>-1498.7400000000016</v>
      </c>
      <c r="K23" s="1"/>
      <c r="L23" s="121"/>
      <c r="M23" s="121"/>
    </row>
    <row r="24" spans="1:15" ht="15">
      <c r="A24" s="130">
        <v>527</v>
      </c>
      <c r="B24" s="131" t="s">
        <v>50</v>
      </c>
      <c r="C24" s="132">
        <v>105596</v>
      </c>
      <c r="D24" s="132">
        <v>0</v>
      </c>
      <c r="E24" s="132">
        <f>SUM(C24:D24)</f>
        <v>105596</v>
      </c>
      <c r="F24" s="133">
        <v>106148</v>
      </c>
      <c r="G24" s="134">
        <v>0</v>
      </c>
      <c r="H24" s="135">
        <f t="shared" si="1"/>
        <v>106148</v>
      </c>
      <c r="I24" s="136">
        <f t="shared" si="3"/>
        <v>100.5227470737528</v>
      </c>
      <c r="J24" s="137">
        <f t="shared" si="2"/>
        <v>-552</v>
      </c>
      <c r="K24" s="1"/>
      <c r="L24" s="120">
        <f>(H14+H15)*0.02</f>
        <v>106147.6</v>
      </c>
      <c r="M24" s="120">
        <f>H24-L24</f>
        <v>0.39999999999417923</v>
      </c>
      <c r="O24" s="216">
        <v>0</v>
      </c>
    </row>
    <row r="25" spans="1:15" ht="15">
      <c r="A25" s="148">
        <v>527</v>
      </c>
      <c r="B25" s="149" t="s">
        <v>81</v>
      </c>
      <c r="C25" s="85">
        <v>7000</v>
      </c>
      <c r="D25" s="85"/>
      <c r="E25" s="85">
        <f>SUM(C25:D25)</f>
        <v>7000</v>
      </c>
      <c r="F25" s="150">
        <v>1700</v>
      </c>
      <c r="G25" s="151">
        <v>0</v>
      </c>
      <c r="H25" s="65">
        <f>SUM(F25:G25)</f>
        <v>1700</v>
      </c>
      <c r="I25" s="152">
        <f>(H25/E25)*100</f>
        <v>24.285714285714285</v>
      </c>
      <c r="J25" s="153">
        <f>(E25-H25)</f>
        <v>5300</v>
      </c>
      <c r="K25" s="1"/>
      <c r="L25" s="120"/>
      <c r="M25" s="120"/>
      <c r="O25" s="216">
        <f>SUM(J25)</f>
        <v>5300</v>
      </c>
    </row>
    <row r="26" spans="1:15" ht="15">
      <c r="A26" s="148">
        <v>527</v>
      </c>
      <c r="B26" s="149" t="s">
        <v>96</v>
      </c>
      <c r="C26" s="85">
        <v>0</v>
      </c>
      <c r="D26" s="85"/>
      <c r="E26" s="85">
        <f>SUM(C26:D26)</f>
        <v>0</v>
      </c>
      <c r="F26" s="150">
        <v>0</v>
      </c>
      <c r="G26" s="151">
        <v>0</v>
      </c>
      <c r="H26" s="65">
        <f t="shared" si="1"/>
        <v>0</v>
      </c>
      <c r="I26" s="152" t="s">
        <v>8</v>
      </c>
      <c r="J26" s="153">
        <f t="shared" si="2"/>
        <v>0</v>
      </c>
      <c r="K26" s="1"/>
      <c r="L26" s="119"/>
      <c r="M26" s="119"/>
      <c r="O26" s="216">
        <f>SUM(J26)</f>
        <v>0</v>
      </c>
    </row>
    <row r="27" spans="1:15" ht="15">
      <c r="A27" s="148">
        <v>527</v>
      </c>
      <c r="B27" s="149" t="s">
        <v>49</v>
      </c>
      <c r="C27" s="85">
        <v>1000</v>
      </c>
      <c r="D27" s="85">
        <v>0</v>
      </c>
      <c r="E27" s="85">
        <f>SUM(C27:D27)</f>
        <v>1000</v>
      </c>
      <c r="F27" s="150">
        <v>1929</v>
      </c>
      <c r="G27" s="151">
        <v>0</v>
      </c>
      <c r="H27" s="65">
        <f t="shared" si="1"/>
        <v>1929</v>
      </c>
      <c r="I27" s="152" t="s">
        <v>8</v>
      </c>
      <c r="J27" s="153">
        <f t="shared" si="2"/>
        <v>-929</v>
      </c>
      <c r="K27" s="1"/>
      <c r="L27" s="1"/>
      <c r="M27" s="1"/>
      <c r="O27" s="216">
        <f>SUM(J27)</f>
        <v>-929</v>
      </c>
    </row>
    <row r="28" spans="1:15" ht="15">
      <c r="A28" s="138">
        <v>527</v>
      </c>
      <c r="B28" s="139" t="s">
        <v>82</v>
      </c>
      <c r="C28" s="140">
        <v>0</v>
      </c>
      <c r="D28" s="140">
        <v>0</v>
      </c>
      <c r="E28" s="140">
        <f>SUM(C28:D28)</f>
        <v>0</v>
      </c>
      <c r="F28" s="141">
        <v>0</v>
      </c>
      <c r="G28" s="142">
        <v>0</v>
      </c>
      <c r="H28" s="143">
        <f t="shared" si="1"/>
        <v>0</v>
      </c>
      <c r="I28" s="144" t="s">
        <v>8</v>
      </c>
      <c r="J28" s="145">
        <f t="shared" si="2"/>
        <v>0</v>
      </c>
      <c r="K28" s="1"/>
      <c r="L28" s="1"/>
      <c r="M28" s="1"/>
      <c r="O28" s="216">
        <f>SUM(J28)</f>
        <v>0</v>
      </c>
    </row>
    <row r="29" spans="1:13" ht="15">
      <c r="A29" s="97" t="s">
        <v>75</v>
      </c>
      <c r="B29" s="97"/>
      <c r="C29" s="92">
        <f>SUM(C24:C28)</f>
        <v>113596</v>
      </c>
      <c r="D29" s="92">
        <f>SUM(D24:D28)</f>
        <v>0</v>
      </c>
      <c r="E29" s="92">
        <f>SUM(E24:E28)</f>
        <v>113596</v>
      </c>
      <c r="F29" s="96">
        <f>SUM(F24:F28)</f>
        <v>109777</v>
      </c>
      <c r="G29" s="98">
        <f>SUM(G24:G28)</f>
        <v>0</v>
      </c>
      <c r="H29" s="94">
        <f t="shared" si="1"/>
        <v>109777</v>
      </c>
      <c r="I29" s="95">
        <f>(H29/E29)*100</f>
        <v>96.63808584809324</v>
      </c>
      <c r="J29" s="96">
        <f t="shared" si="2"/>
        <v>3819</v>
      </c>
      <c r="K29" s="1"/>
      <c r="L29" s="1"/>
      <c r="M29" s="1"/>
    </row>
    <row r="30" spans="1:13" ht="15">
      <c r="A30" s="154">
        <v>528</v>
      </c>
      <c r="B30" s="155" t="s">
        <v>39</v>
      </c>
      <c r="C30" s="156">
        <v>0</v>
      </c>
      <c r="D30" s="157">
        <v>0</v>
      </c>
      <c r="E30" s="157">
        <f>SUM(C30:D30)</f>
        <v>0</v>
      </c>
      <c r="F30" s="158">
        <v>0</v>
      </c>
      <c r="G30" s="159">
        <v>0</v>
      </c>
      <c r="H30" s="160">
        <f t="shared" si="1"/>
        <v>0</v>
      </c>
      <c r="I30" s="161" t="s">
        <v>8</v>
      </c>
      <c r="J30" s="162">
        <f t="shared" si="2"/>
        <v>0</v>
      </c>
      <c r="K30" s="1"/>
      <c r="L30" s="1"/>
      <c r="M30" s="1"/>
    </row>
    <row r="31" spans="1:13" ht="15">
      <c r="A31" s="138">
        <v>528</v>
      </c>
      <c r="B31" s="139" t="s">
        <v>59</v>
      </c>
      <c r="C31" s="147">
        <v>0</v>
      </c>
      <c r="D31" s="140">
        <v>0</v>
      </c>
      <c r="E31" s="140">
        <f>SUM(C31:D31)</f>
        <v>0</v>
      </c>
      <c r="F31" s="141">
        <v>0</v>
      </c>
      <c r="G31" s="142">
        <v>0</v>
      </c>
      <c r="H31" s="143">
        <f t="shared" si="1"/>
        <v>0</v>
      </c>
      <c r="I31" s="144" t="s">
        <v>8</v>
      </c>
      <c r="J31" s="145">
        <f t="shared" si="2"/>
        <v>0</v>
      </c>
      <c r="K31" s="1"/>
      <c r="L31" s="1"/>
      <c r="M31" s="1"/>
    </row>
    <row r="32" spans="1:15" ht="15">
      <c r="A32" s="91" t="s">
        <v>79</v>
      </c>
      <c r="B32" s="91"/>
      <c r="C32" s="68">
        <f>SUM(C30:C31)</f>
        <v>0</v>
      </c>
      <c r="D32" s="68">
        <f>SUM(D30:D31)</f>
        <v>0</v>
      </c>
      <c r="E32" s="68">
        <f>SUM(E30:E31)</f>
        <v>0</v>
      </c>
      <c r="F32" s="69">
        <f>SUM(F30:F31)</f>
        <v>0</v>
      </c>
      <c r="G32" s="70">
        <f>SUM(G30:G31)</f>
        <v>0</v>
      </c>
      <c r="H32" s="80">
        <f t="shared" si="1"/>
        <v>0</v>
      </c>
      <c r="I32" s="72" t="s">
        <v>8</v>
      </c>
      <c r="J32" s="69">
        <f t="shared" si="2"/>
        <v>0</v>
      </c>
      <c r="K32" s="1"/>
      <c r="L32" s="1"/>
      <c r="M32" s="1"/>
      <c r="O32" s="216">
        <f>SUM(J32)</f>
        <v>0</v>
      </c>
    </row>
    <row r="33" spans="1:13" ht="15">
      <c r="A33" s="52">
        <v>549</v>
      </c>
      <c r="B33" s="55" t="s">
        <v>83</v>
      </c>
      <c r="C33" s="17">
        <v>0</v>
      </c>
      <c r="D33" s="57">
        <v>0</v>
      </c>
      <c r="E33" s="53">
        <f>SUM(C33:D33)</f>
        <v>0</v>
      </c>
      <c r="F33" s="9">
        <v>0</v>
      </c>
      <c r="G33" s="10">
        <v>0</v>
      </c>
      <c r="H33" s="35">
        <f t="shared" si="1"/>
        <v>0</v>
      </c>
      <c r="I33" s="11" t="s">
        <v>8</v>
      </c>
      <c r="J33" s="12">
        <f t="shared" si="2"/>
        <v>0</v>
      </c>
      <c r="K33" s="1"/>
      <c r="L33" s="1"/>
      <c r="M33" s="1"/>
    </row>
    <row r="34" spans="1:13" ht="15">
      <c r="A34" s="148">
        <v>549</v>
      </c>
      <c r="B34" s="149" t="s">
        <v>51</v>
      </c>
      <c r="C34" s="85">
        <v>0</v>
      </c>
      <c r="D34" s="85">
        <v>0</v>
      </c>
      <c r="E34" s="85">
        <f>SUM(C34:D34)</f>
        <v>0</v>
      </c>
      <c r="F34" s="150">
        <v>0</v>
      </c>
      <c r="G34" s="151">
        <v>0</v>
      </c>
      <c r="H34" s="65">
        <f>SUM(F34:G34)</f>
        <v>0</v>
      </c>
      <c r="I34" s="152" t="s">
        <v>8</v>
      </c>
      <c r="J34" s="153">
        <f>(E34-H34)</f>
        <v>0</v>
      </c>
      <c r="K34" s="1"/>
      <c r="L34" s="1"/>
      <c r="M34" s="1"/>
    </row>
    <row r="35" spans="1:15" ht="15">
      <c r="A35" s="82">
        <v>558</v>
      </c>
      <c r="B35" s="83" t="s">
        <v>101</v>
      </c>
      <c r="C35" s="84">
        <v>5000</v>
      </c>
      <c r="D35" s="85">
        <v>0</v>
      </c>
      <c r="E35" s="66">
        <f>SUM(C35:D35)</f>
        <v>5000</v>
      </c>
      <c r="F35" s="14">
        <v>0</v>
      </c>
      <c r="G35" s="15">
        <v>0</v>
      </c>
      <c r="H35" s="65">
        <f>SUM(F35:G35)</f>
        <v>0</v>
      </c>
      <c r="I35" s="63" t="s">
        <v>8</v>
      </c>
      <c r="J35" s="64">
        <f>(E35-H35)</f>
        <v>5000</v>
      </c>
      <c r="K35" s="1"/>
      <c r="L35" s="1"/>
      <c r="M35" s="1"/>
      <c r="O35" s="216">
        <f>SUM(J35)</f>
        <v>5000</v>
      </c>
    </row>
    <row r="36" spans="1:13" ht="15">
      <c r="A36" s="67" t="s">
        <v>52</v>
      </c>
      <c r="B36" s="81"/>
      <c r="C36" s="74">
        <f aca="true" t="shared" si="4" ref="C36:H36">SUM(C33:C35)</f>
        <v>5000</v>
      </c>
      <c r="D36" s="74">
        <f t="shared" si="4"/>
        <v>0</v>
      </c>
      <c r="E36" s="74">
        <f t="shared" si="4"/>
        <v>5000</v>
      </c>
      <c r="F36" s="79">
        <f t="shared" si="4"/>
        <v>0</v>
      </c>
      <c r="G36" s="100">
        <f t="shared" si="4"/>
        <v>0</v>
      </c>
      <c r="H36" s="80">
        <f t="shared" si="4"/>
        <v>0</v>
      </c>
      <c r="I36" s="72" t="s">
        <v>8</v>
      </c>
      <c r="J36" s="69">
        <f>(E36-H36)</f>
        <v>5000</v>
      </c>
      <c r="K36" s="1"/>
      <c r="L36" s="1"/>
      <c r="M36" s="1"/>
    </row>
    <row r="37" spans="1:13" ht="15">
      <c r="A37" s="107" t="s">
        <v>54</v>
      </c>
      <c r="B37" s="108"/>
      <c r="C37" s="215">
        <f>(C10+C13+C17+C20+C29+C32+C36+C23)</f>
        <v>7296626</v>
      </c>
      <c r="D37" s="105">
        <f>(D10+D13+D17+D20+D29+D32+D36)</f>
        <v>0</v>
      </c>
      <c r="E37" s="105">
        <f>(E10+E13+E17+E20+E29+E32+E36+E23)</f>
        <v>7296626</v>
      </c>
      <c r="F37" s="190">
        <f>(F10+F13+F17+F20+F29+F32+F36+F23)</f>
        <v>7287871.94</v>
      </c>
      <c r="G37" s="115">
        <f>(G10+G13+G17+G20+G29+G32+G36)</f>
        <v>0</v>
      </c>
      <c r="H37" s="110">
        <f>SUM(F37:G37)</f>
        <v>7287871.94</v>
      </c>
      <c r="I37" s="111">
        <f>(H37/E37)*100</f>
        <v>99.88002591882878</v>
      </c>
      <c r="J37" s="109">
        <f>(E37-H37)</f>
        <v>8754.05999999959</v>
      </c>
      <c r="K37" s="1"/>
      <c r="L37" s="1"/>
      <c r="M37" s="1"/>
    </row>
    <row r="38" spans="1:15" ht="15.75" thickBot="1">
      <c r="A38" s="18" t="s">
        <v>55</v>
      </c>
      <c r="B38" s="56"/>
      <c r="C38" s="112">
        <f>C7-C37</f>
        <v>0</v>
      </c>
      <c r="D38" s="112">
        <f>D7-D37</f>
        <v>0</v>
      </c>
      <c r="E38" s="112">
        <f>E7-E37</f>
        <v>0</v>
      </c>
      <c r="F38" s="113">
        <f>F7-F37</f>
        <v>8754.05999999959</v>
      </c>
      <c r="G38" s="116">
        <f>G7-G37</f>
        <v>0</v>
      </c>
      <c r="H38" s="37">
        <f>SUM(F38:G38)</f>
        <v>8754.05999999959</v>
      </c>
      <c r="I38" s="20"/>
      <c r="J38" s="19"/>
      <c r="K38" s="1"/>
      <c r="L38" s="1"/>
      <c r="M38" s="1"/>
      <c r="O38" s="217">
        <f>SUM(O6:O37)</f>
        <v>-1509.9400000000005</v>
      </c>
    </row>
    <row r="41" spans="3:5" ht="12.75">
      <c r="C41" t="s">
        <v>112</v>
      </c>
      <c r="D41" t="s">
        <v>113</v>
      </c>
      <c r="E41" s="218" t="s">
        <v>5</v>
      </c>
    </row>
    <row r="43" spans="3:5" ht="12.75">
      <c r="C43" s="216">
        <v>2314410</v>
      </c>
      <c r="D43" s="216">
        <v>2647149</v>
      </c>
      <c r="E43" s="216">
        <f>SUM(C43:D43)</f>
        <v>4961559</v>
      </c>
    </row>
    <row r="44" spans="3:4" ht="12.75">
      <c r="C44" s="216" t="s">
        <v>114</v>
      </c>
      <c r="D44" s="216"/>
    </row>
    <row r="45" spans="3:5" ht="12.75">
      <c r="C45" s="216">
        <f>C43*0.25</f>
        <v>578602.5</v>
      </c>
      <c r="D45" s="216">
        <f>D43*0.248</f>
        <v>656492.952</v>
      </c>
      <c r="E45" s="216">
        <f>SUM(C45:D45)</f>
        <v>1235095.452</v>
      </c>
    </row>
    <row r="46" spans="3:4" ht="12.75">
      <c r="C46" s="216"/>
      <c r="D46" s="216"/>
    </row>
    <row r="47" spans="3:4" ht="12.75">
      <c r="C47" s="216"/>
      <c r="D47" s="216">
        <f>D43*0.002</f>
        <v>5294.298</v>
      </c>
    </row>
    <row r="48" spans="3:6" ht="12.75">
      <c r="C48" s="216">
        <f>F14+F15</f>
        <v>5307380</v>
      </c>
      <c r="D48">
        <f>C48*0.09</f>
        <v>477664.19999999995</v>
      </c>
      <c r="E48" s="216">
        <v>1313877</v>
      </c>
      <c r="F48">
        <f>C48*0.02</f>
        <v>106147.6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Patricie</dc:creator>
  <cp:keywords/>
  <dc:description/>
  <cp:lastModifiedBy>Ucetni</cp:lastModifiedBy>
  <cp:lastPrinted>2022-05-09T12:23:51Z</cp:lastPrinted>
  <dcterms:created xsi:type="dcterms:W3CDTF">2009-01-25T19:49:02Z</dcterms:created>
  <dcterms:modified xsi:type="dcterms:W3CDTF">2022-05-09T12:24:28Z</dcterms:modified>
  <cp:category/>
  <cp:version/>
  <cp:contentType/>
  <cp:contentStatus/>
</cp:coreProperties>
</file>